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se\Documents\Projektid\Viimsi ÜVKA kava\Veemudel\Mudelid\"/>
    </mc:Choice>
  </mc:AlternateContent>
  <xr:revisionPtr revIDLastSave="0" documentId="13_ncr:1_{E3AA3F71-ECAA-4238-A116-0D2BCBF17DFB}" xr6:coauthVersionLast="47" xr6:coauthVersionMax="47" xr10:uidLastSave="{00000000-0000-0000-0000-000000000000}"/>
  <bookViews>
    <workbookView xWindow="-108" yWindow="-108" windowWidth="23256" windowHeight="12576" activeTab="1" xr2:uid="{72F32381-7C09-4FCE-9724-95D0DF473AC0}"/>
  </bookViews>
  <sheets>
    <sheet name="KastmiseVH" sheetId="10" r:id="rId1"/>
    <sheet name="Lisatud tarbimised" sheetId="12" r:id="rId2"/>
    <sheet name="Persp_kõik koos" sheetId="1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1" i="16" l="1"/>
  <c r="H108" i="16"/>
  <c r="H109" i="16" s="1"/>
  <c r="I108" i="16"/>
  <c r="I109" i="16" s="1"/>
  <c r="G108" i="16"/>
  <c r="G109" i="16" s="1"/>
  <c r="F108" i="16"/>
  <c r="F109" i="16" s="1"/>
  <c r="E108" i="16"/>
  <c r="E109" i="16" s="1"/>
  <c r="D108" i="16"/>
  <c r="D109" i="16" s="1"/>
  <c r="H52" i="16"/>
  <c r="H53" i="16" s="1"/>
  <c r="G52" i="16"/>
  <c r="G53" i="16" s="1"/>
  <c r="I55" i="16" s="1"/>
  <c r="F52" i="16"/>
  <c r="F53" i="16" s="1"/>
  <c r="E52" i="16"/>
  <c r="E53" i="16" s="1"/>
  <c r="D52" i="16"/>
  <c r="D53" i="16" s="1"/>
  <c r="J59" i="12"/>
  <c r="K59" i="12" s="1"/>
  <c r="J60" i="12"/>
  <c r="K60" i="12" s="1"/>
  <c r="J61" i="12"/>
  <c r="K61" i="12" s="1"/>
  <c r="J62" i="12"/>
  <c r="K62" i="12" s="1"/>
  <c r="G59" i="12"/>
  <c r="G60" i="12"/>
  <c r="G61" i="12"/>
  <c r="G62" i="12"/>
  <c r="F63" i="12"/>
  <c r="F64" i="12" s="1"/>
  <c r="G58" i="12"/>
  <c r="J58" i="12" s="1"/>
  <c r="K58" i="12" s="1"/>
  <c r="G57" i="12"/>
  <c r="J57" i="12" s="1"/>
  <c r="K57" i="12" s="1"/>
  <c r="G56" i="12"/>
  <c r="J56" i="12" s="1"/>
  <c r="K56" i="12" s="1"/>
  <c r="G55" i="12"/>
  <c r="J55" i="12" s="1"/>
  <c r="K55" i="12" s="1"/>
  <c r="G54" i="12"/>
  <c r="J54" i="12" s="1"/>
  <c r="K54" i="12" s="1"/>
  <c r="G53" i="12"/>
  <c r="J53" i="12" s="1"/>
  <c r="K53" i="12" s="1"/>
  <c r="J109" i="16" l="1"/>
  <c r="I53" i="16"/>
  <c r="G64" i="12"/>
  <c r="G63" i="12"/>
  <c r="E45" i="12" l="1"/>
  <c r="G45" i="12" s="1"/>
  <c r="J45" i="12" s="1"/>
  <c r="K45" i="12" s="1"/>
  <c r="E41" i="12"/>
  <c r="G41" i="12" s="1"/>
  <c r="J41" i="12" s="1"/>
  <c r="K41" i="12" s="1"/>
  <c r="E42" i="12"/>
  <c r="G42" i="12" s="1"/>
  <c r="J42" i="12" s="1"/>
  <c r="K42" i="12" s="1"/>
  <c r="E43" i="12"/>
  <c r="G43" i="12" s="1"/>
  <c r="J43" i="12" s="1"/>
  <c r="K43" i="12" s="1"/>
  <c r="E44" i="12"/>
  <c r="G44" i="12" s="1"/>
  <c r="J44" i="12" s="1"/>
  <c r="K44" i="12" s="1"/>
  <c r="F47" i="12"/>
  <c r="F48" i="12" s="1"/>
  <c r="E33" i="12"/>
  <c r="G33" i="12" s="1"/>
  <c r="J33" i="12" s="1"/>
  <c r="K33" i="12" s="1"/>
  <c r="E34" i="12"/>
  <c r="G34" i="12" s="1"/>
  <c r="J34" i="12" s="1"/>
  <c r="K34" i="12" s="1"/>
  <c r="E35" i="12"/>
  <c r="G35" i="12" s="1"/>
  <c r="J35" i="12" s="1"/>
  <c r="K35" i="12" s="1"/>
  <c r="E36" i="12"/>
  <c r="G36" i="12" s="1"/>
  <c r="J36" i="12" s="1"/>
  <c r="K36" i="12" s="1"/>
  <c r="E37" i="12"/>
  <c r="G37" i="12" s="1"/>
  <c r="J37" i="12" s="1"/>
  <c r="K37" i="12" s="1"/>
  <c r="E38" i="12"/>
  <c r="G38" i="12" s="1"/>
  <c r="J38" i="12" s="1"/>
  <c r="K38" i="12" s="1"/>
  <c r="E39" i="12"/>
  <c r="G39" i="12" s="1"/>
  <c r="J39" i="12" s="1"/>
  <c r="K39" i="12" s="1"/>
  <c r="E40" i="12"/>
  <c r="G40" i="12" s="1"/>
  <c r="J40" i="12" s="1"/>
  <c r="K40" i="12" s="1"/>
  <c r="E32" i="12"/>
  <c r="G32" i="12" s="1"/>
  <c r="E31" i="12"/>
  <c r="G31" i="12" s="1"/>
  <c r="J32" i="12" l="1"/>
  <c r="K32" i="12" s="1"/>
  <c r="E47" i="12"/>
  <c r="J31" i="12"/>
  <c r="K31" i="12" s="1"/>
  <c r="E48" i="12" l="1"/>
  <c r="G48" i="12" s="1"/>
  <c r="G47" i="12"/>
  <c r="E21" i="12" l="1"/>
  <c r="E22" i="12"/>
  <c r="F22" i="12" s="1"/>
  <c r="I22" i="12" s="1"/>
  <c r="E23" i="12"/>
  <c r="F23" i="12" s="1"/>
  <c r="E24" i="12"/>
  <c r="F24" i="12" s="1"/>
  <c r="E20" i="12"/>
  <c r="E16" i="12"/>
  <c r="F21" i="12" l="1"/>
  <c r="I21" i="12" s="1"/>
  <c r="J21" i="12" s="1"/>
  <c r="J22" i="12"/>
  <c r="F12" i="12"/>
  <c r="I12" i="12" s="1"/>
  <c r="J12" i="12" s="1"/>
  <c r="F13" i="12"/>
  <c r="I13" i="12" s="1"/>
  <c r="J13" i="12" s="1"/>
  <c r="F17" i="12"/>
  <c r="I17" i="12" s="1"/>
  <c r="J17" i="12" s="1"/>
  <c r="E4" i="12"/>
  <c r="F4" i="12" s="1"/>
  <c r="I4" i="12" s="1"/>
  <c r="J4" i="12" s="1"/>
  <c r="E5" i="12"/>
  <c r="F5" i="12" s="1"/>
  <c r="I5" i="12" s="1"/>
  <c r="J5" i="12" s="1"/>
  <c r="E6" i="12"/>
  <c r="F6" i="12" s="1"/>
  <c r="I6" i="12" s="1"/>
  <c r="J6" i="12" s="1"/>
  <c r="E7" i="12"/>
  <c r="F7" i="12" s="1"/>
  <c r="I7" i="12" s="1"/>
  <c r="J7" i="12" s="1"/>
  <c r="E8" i="12"/>
  <c r="F8" i="12" s="1"/>
  <c r="I8" i="12" s="1"/>
  <c r="J8" i="12" s="1"/>
  <c r="E9" i="12"/>
  <c r="F9" i="12" s="1"/>
  <c r="I9" i="12" s="1"/>
  <c r="J9" i="12" s="1"/>
  <c r="E10" i="12"/>
  <c r="F10" i="12" s="1"/>
  <c r="I10" i="12" s="1"/>
  <c r="J10" i="12" s="1"/>
  <c r="E11" i="12"/>
  <c r="F11" i="12" s="1"/>
  <c r="I11" i="12" s="1"/>
  <c r="J11" i="12" s="1"/>
  <c r="E14" i="12"/>
  <c r="F14" i="12" s="1"/>
  <c r="I14" i="12" s="1"/>
  <c r="J14" i="12" s="1"/>
  <c r="E15" i="12"/>
  <c r="F15" i="12" s="1"/>
  <c r="I15" i="12" s="1"/>
  <c r="J15" i="12" s="1"/>
  <c r="F16" i="12"/>
  <c r="I16" i="12" s="1"/>
  <c r="J16" i="12" s="1"/>
  <c r="E18" i="12"/>
  <c r="F18" i="12" s="1"/>
  <c r="I18" i="12" s="1"/>
  <c r="J18" i="12" s="1"/>
  <c r="E19" i="12"/>
  <c r="F19" i="12" s="1"/>
  <c r="I19" i="12" s="1"/>
  <c r="J19" i="12" s="1"/>
  <c r="F20" i="12"/>
  <c r="I20" i="12" s="1"/>
  <c r="J20" i="12" s="1"/>
  <c r="E3" i="12"/>
  <c r="F3" i="12" s="1"/>
  <c r="I3" i="12" s="1"/>
  <c r="J3" i="12" s="1"/>
  <c r="G52" i="10"/>
  <c r="F52" i="10"/>
  <c r="E52" i="10"/>
  <c r="D52" i="10"/>
  <c r="E25" i="12" l="1"/>
  <c r="E26" i="12" s="1"/>
  <c r="H52" i="10"/>
  <c r="H53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tc={AA6C7ACD-F7ED-48F3-AFD5-0C54D83374C3}</author>
  </authors>
  <commentList>
    <comment ref="F45" authorId="0" shapeId="0" xr:uid="{AA6C7ACD-F7ED-48F3-AFD5-0C54D83374C3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Kontserdimaja Artium on juba tarbija</t>
      </text>
    </comment>
  </commentList>
</comments>
</file>

<file path=xl/sharedStrings.xml><?xml version="1.0" encoding="utf-8"?>
<sst xmlns="http://schemas.openxmlformats.org/spreadsheetml/2006/main" count="162" uniqueCount="126">
  <si>
    <t>Tarbimine</t>
  </si>
  <si>
    <t>Viimsi liin</t>
  </si>
  <si>
    <t>Haabneeme liin</t>
  </si>
  <si>
    <t>Lubja liin</t>
  </si>
  <si>
    <t>Laiaküla ASTV</t>
  </si>
  <si>
    <t>Kontroll muudetud suurtarbijad ja 23 % kadu</t>
  </si>
  <si>
    <t>Viimsi veevõrk kastmisvesi</t>
  </si>
  <si>
    <t xml:space="preserve"> Time                   </t>
  </si>
  <si>
    <t xml:space="preserve">Flow            </t>
  </si>
  <si>
    <t xml:space="preserve"> Hours                  </t>
  </si>
  <si>
    <t xml:space="preserve">CMH             </t>
  </si>
  <si>
    <t>Time Series Table - Link pr57</t>
  </si>
  <si>
    <t xml:space="preserve"> </t>
  </si>
  <si>
    <t>Jrk nr</t>
  </si>
  <si>
    <t>Elamud ja boksid</t>
  </si>
  <si>
    <t>Tarbimispunktid</t>
  </si>
  <si>
    <t>Suur-Allikmäe, Äigrumäe</t>
  </si>
  <si>
    <t>Ühiktarbimine</t>
  </si>
  <si>
    <t xml:space="preserve">Eramu </t>
  </si>
  <si>
    <t>Mudelisse</t>
  </si>
  <si>
    <t>r132, r133, r134,r135</t>
  </si>
  <si>
    <t>Punkte</t>
  </si>
  <si>
    <t>Kadu punktis</t>
  </si>
  <si>
    <t>Tarbimine punktis</t>
  </si>
  <si>
    <t>Käära MÜ, Äigrumäe</t>
  </si>
  <si>
    <t>r136, r137, r138,r139</t>
  </si>
  <si>
    <t>r82,r145</t>
  </si>
  <si>
    <t>Vanavahtra, Laiaküla</t>
  </si>
  <si>
    <t>r142,r143</t>
  </si>
  <si>
    <t>Pringi arendusala</t>
  </si>
  <si>
    <t>Pringi põhjaosa</t>
  </si>
  <si>
    <t>r103,r105, r106, r108</t>
  </si>
  <si>
    <t>r110,r104</t>
  </si>
  <si>
    <t>Antenniväljak</t>
  </si>
  <si>
    <t>Koos kaoga</t>
  </si>
  <si>
    <t>r1,r12,k55,k53</t>
  </si>
  <si>
    <t xml:space="preserve">Metskitse, Hirve, Lubja küla </t>
  </si>
  <si>
    <t>r113,r115</t>
  </si>
  <si>
    <t>Pärtleheina tee, Lubja/Pärnamäe</t>
  </si>
  <si>
    <t>r148, r146</t>
  </si>
  <si>
    <t>Kannikese tee 1, 1a, Viimsi alevik</t>
  </si>
  <si>
    <t>r156</t>
  </si>
  <si>
    <t>Aiandi9a,11,Mõisa3,4</t>
  </si>
  <si>
    <t>r157</t>
  </si>
  <si>
    <t>Pärnamäe ASTV</t>
  </si>
  <si>
    <t>Pärnamäe 170,172</t>
  </si>
  <si>
    <t>r158</t>
  </si>
  <si>
    <t>r64, r66</t>
  </si>
  <si>
    <t>Uus-Pärnamäe arendusala, Viimsi</t>
  </si>
  <si>
    <t>Korter</t>
  </si>
  <si>
    <t>KÜ Kaare, Viimsi alevik</t>
  </si>
  <si>
    <t>Loigu 25, Äigrumäe</t>
  </si>
  <si>
    <t>r127, r121, r131, r129</t>
  </si>
  <si>
    <t>r151</t>
  </si>
  <si>
    <t>Vokki kinnistu DP, Äigrumäe</t>
  </si>
  <si>
    <t>r122</t>
  </si>
  <si>
    <t>Rohuneeme tee 51b, Pringi</t>
  </si>
  <si>
    <t>r159</t>
  </si>
  <si>
    <t>Planeeringuala/arendus</t>
  </si>
  <si>
    <t>Vehema tee 5</t>
  </si>
  <si>
    <t>Kortrerid</t>
  </si>
  <si>
    <t>n1239</t>
  </si>
  <si>
    <t>Nelgi pk 4, Jasmiini 1, 3</t>
  </si>
  <si>
    <t>r160</t>
  </si>
  <si>
    <t>Kangru tee 17,19, Lubja</t>
  </si>
  <si>
    <t>n595</t>
  </si>
  <si>
    <t xml:space="preserve">Pärnamäe veesammas 75 m, lisatud planeeringud 397,4 m3 (sisaldub veekadu) </t>
  </si>
  <si>
    <t>ASTV kokku</t>
  </si>
  <si>
    <t>PärnamäeLubja</t>
  </si>
  <si>
    <t>Pärnamäe Metsakasti</t>
  </si>
  <si>
    <t>Perspektiivsed kinnistud ja juriidilised isikud külade kaupa</t>
  </si>
  <si>
    <t>Rohuneeme küla</t>
  </si>
  <si>
    <t>r162, r97</t>
  </si>
  <si>
    <t>Püünsi küla</t>
  </si>
  <si>
    <t>n157, r163</t>
  </si>
  <si>
    <t>Pringi küla</t>
  </si>
  <si>
    <t>n137, k32</t>
  </si>
  <si>
    <t>Haabneeme alevik</t>
  </si>
  <si>
    <t>r86, r164, n280</t>
  </si>
  <si>
    <t>Miiduranna küla</t>
  </si>
  <si>
    <t>Planeeringud</t>
  </si>
  <si>
    <t>r167</t>
  </si>
  <si>
    <t>Viimsi alevik</t>
  </si>
  <si>
    <t>r172, n1738</t>
  </si>
  <si>
    <t>Pärnamäe küla</t>
  </si>
  <si>
    <t>r14, n1285</t>
  </si>
  <si>
    <t>Muuga küla</t>
  </si>
  <si>
    <t>Jaanilille, Pikapõllu, Metsakasti</t>
  </si>
  <si>
    <t>Metsakasti küla</t>
  </si>
  <si>
    <t>n873, VMK1</t>
  </si>
  <si>
    <t>r178, n1452</t>
  </si>
  <si>
    <t>Äigrumäe küla</t>
  </si>
  <si>
    <t>n1474</t>
  </si>
  <si>
    <t>Laiaküla küla</t>
  </si>
  <si>
    <t>r183, r144</t>
  </si>
  <si>
    <t>Randvere küla</t>
  </si>
  <si>
    <t>r90, n1148</t>
  </si>
  <si>
    <t>Tammneeme küla</t>
  </si>
  <si>
    <t>Leppneeme küla</t>
  </si>
  <si>
    <t>Lubja küla</t>
  </si>
  <si>
    <t>r57, n1044</t>
  </si>
  <si>
    <t>n1411, p1289</t>
  </si>
  <si>
    <t>r117, n1034</t>
  </si>
  <si>
    <t>Ettevõtluspiirkonnad</t>
  </si>
  <si>
    <t>Metsise tee</t>
  </si>
  <si>
    <t>Juriidilised kokku, m3/d</t>
  </si>
  <si>
    <t>Ampri tee</t>
  </si>
  <si>
    <t>Reinu tee</t>
  </si>
  <si>
    <t>Haabneeme keskus1</t>
  </si>
  <si>
    <t>Haabneeme keskus2</t>
  </si>
  <si>
    <t>Aiandi tee</t>
  </si>
  <si>
    <t>Viimsi alevik, Nelgi</t>
  </si>
  <si>
    <t>Viimsi alevik, Halli</t>
  </si>
  <si>
    <t>Äigrumäe</t>
  </si>
  <si>
    <t>Laiaküla</t>
  </si>
  <si>
    <t>k161</t>
  </si>
  <si>
    <t>r112</t>
  </si>
  <si>
    <t>n1329</t>
  </si>
  <si>
    <t>r19</t>
  </si>
  <si>
    <t>n365</t>
  </si>
  <si>
    <t>r161</t>
  </si>
  <si>
    <t>r154</t>
  </si>
  <si>
    <t>r169</t>
  </si>
  <si>
    <t>n1453</t>
  </si>
  <si>
    <t>r180</t>
  </si>
  <si>
    <t>Pärnamäe veesammas 80 m, metsakasti rõhk 4 bar, lisatud planeeringud 397,4 m3 (sisaldub veekadu) ja max perspektiiv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</si>
</sst>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000000"/>
  </numFmts>
  <fonts count="9" x14ac:knownFonts="1">
    <font>
      <sz val="11"/>
      <color theme="1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Arial"/>
      <family val="2"/>
    </font>
    <font>
      <sz val="8"/>
      <name val="Arial"/>
      <family val="2"/>
      <charset val="186"/>
    </font>
    <font>
      <b/>
      <sz val="11"/>
      <color rgb="FFFF0000"/>
      <name val="Arial"/>
      <family val="2"/>
    </font>
    <font>
      <sz val="11"/>
      <color rgb="FFFF0000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</font>
    <font>
      <b/>
      <u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0" applyFont="1"/>
    <xf numFmtId="20" fontId="0" fillId="0" borderId="0" xfId="0" applyNumberFormat="1"/>
    <xf numFmtId="46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right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20" fontId="6" fillId="0" borderId="0" xfId="0" applyNumberFormat="1" applyFont="1"/>
    <xf numFmtId="0" fontId="2" fillId="0" borderId="0" xfId="0" applyFont="1" applyAlignment="1">
      <alignment horizontal="right"/>
    </xf>
    <xf numFmtId="2" fontId="6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7" fillId="2" borderId="1" xfId="0" applyFont="1" applyFill="1" applyBorder="1"/>
    <xf numFmtId="2" fontId="7" fillId="2" borderId="1" xfId="0" applyNumberFormat="1" applyFont="1" applyFill="1" applyBorder="1"/>
    <xf numFmtId="0" fontId="0" fillId="0" borderId="0" xfId="0" applyAlignment="1">
      <alignment horizontal="center" wrapText="1"/>
    </xf>
    <xf numFmtId="0" fontId="8" fillId="0" borderId="0" xfId="0" applyFont="1"/>
    <xf numFmtId="167" fontId="6" fillId="0" borderId="0" xfId="0" applyNumberFormat="1" applyFont="1" applyAlignment="1">
      <alignment horizontal="center"/>
    </xf>
    <xf numFmtId="0" fontId="6" fillId="3" borderId="0" xfId="0" applyFont="1" applyFill="1" applyAlignment="1">
      <alignment horizontal="right"/>
    </xf>
    <xf numFmtId="0" fontId="2" fillId="4" borderId="1" xfId="0" applyFont="1" applyFill="1" applyBorder="1"/>
    <xf numFmtId="2" fontId="2" fillId="4" borderId="1" xfId="0" applyNumberFormat="1" applyFont="1" applyFill="1" applyBorder="1"/>
  </cellXfs>
  <cellStyles count="2">
    <cellStyle name="Normaallaad" xfId="0" builtinId="0"/>
    <cellStyle name="Normaallaad 2" xfId="1" xr:uid="{022CEE05-1ABB-4FFD-9A3D-682741B619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aul Hansen" id="{5E3E6B7C-6730-4557-82CF-DEA859C79B71}" userId="9f968c4371bf0e25" providerId="Windows Live"/>
</personList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45" dT="2023-10-24T15:14:50.51" personId="{5E3E6B7C-6730-4557-82CF-DEA859C79B71}" id="{AA6C7ACD-F7ED-48F3-AFD5-0C54D83374C3}">
    <text>Kontserdimaja Artium on juba tarbija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AB97C-2088-4BE3-B52B-02850E80D76F}">
  <dimension ref="B2:V59"/>
  <sheetViews>
    <sheetView topLeftCell="A29" workbookViewId="0">
      <selection activeCell="J48" sqref="J48"/>
    </sheetView>
  </sheetViews>
  <sheetFormatPr defaultRowHeight="13.8" x14ac:dyDescent="0.25"/>
  <cols>
    <col min="4" max="4" width="11.19921875" customWidth="1"/>
    <col min="5" max="5" width="14" customWidth="1"/>
    <col min="6" max="6" width="11.59765625" customWidth="1"/>
    <col min="7" max="7" width="15.09765625" customWidth="1"/>
  </cols>
  <sheetData>
    <row r="2" spans="2:22" x14ac:dyDescent="0.25">
      <c r="B2" s="7"/>
      <c r="C2" s="1" t="s">
        <v>5</v>
      </c>
    </row>
    <row r="3" spans="2:22" x14ac:dyDescent="0.25">
      <c r="B3" s="7"/>
      <c r="D3" s="4" t="s">
        <v>1</v>
      </c>
      <c r="E3" s="4" t="s">
        <v>2</v>
      </c>
      <c r="F3" s="4" t="s">
        <v>3</v>
      </c>
      <c r="G3" s="4" t="s">
        <v>4</v>
      </c>
      <c r="L3" t="s">
        <v>6</v>
      </c>
    </row>
    <row r="4" spans="2:22" x14ac:dyDescent="0.25">
      <c r="B4" s="7">
        <v>1</v>
      </c>
      <c r="C4" s="2">
        <v>0</v>
      </c>
      <c r="D4">
        <v>70.510000000000005</v>
      </c>
      <c r="E4">
        <v>51.3</v>
      </c>
      <c r="F4">
        <v>12.34</v>
      </c>
      <c r="G4">
        <v>4.95</v>
      </c>
      <c r="L4" t="s">
        <v>11</v>
      </c>
    </row>
    <row r="5" spans="2:22" x14ac:dyDescent="0.25">
      <c r="B5" s="7">
        <v>2</v>
      </c>
      <c r="C5" s="2">
        <v>4.1666666666666664E-2</v>
      </c>
      <c r="D5">
        <v>61.14</v>
      </c>
      <c r="E5">
        <v>30.91</v>
      </c>
      <c r="F5">
        <v>8.7100000000000009</v>
      </c>
      <c r="G5">
        <v>3.76</v>
      </c>
      <c r="L5" t="s">
        <v>7</v>
      </c>
      <c r="M5" t="s">
        <v>8</v>
      </c>
    </row>
    <row r="6" spans="2:22" x14ac:dyDescent="0.25">
      <c r="B6" s="7">
        <v>3</v>
      </c>
      <c r="C6" s="2">
        <v>8.3333333333333329E-2</v>
      </c>
      <c r="D6">
        <v>60.44</v>
      </c>
      <c r="E6">
        <v>29.26</v>
      </c>
      <c r="F6">
        <v>8.39</v>
      </c>
      <c r="G6">
        <v>2.71</v>
      </c>
      <c r="L6" t="s">
        <v>9</v>
      </c>
      <c r="M6" t="s">
        <v>10</v>
      </c>
    </row>
    <row r="7" spans="2:22" x14ac:dyDescent="0.25">
      <c r="B7" s="7">
        <v>4</v>
      </c>
      <c r="C7" s="2">
        <v>0.125</v>
      </c>
      <c r="D7">
        <v>57.52</v>
      </c>
      <c r="E7">
        <v>29.64</v>
      </c>
      <c r="F7">
        <v>7.08</v>
      </c>
      <c r="G7">
        <v>2.69</v>
      </c>
      <c r="I7" s="2"/>
      <c r="L7" s="2">
        <v>0</v>
      </c>
      <c r="M7">
        <v>4.95</v>
      </c>
      <c r="Q7" s="2"/>
    </row>
    <row r="8" spans="2:22" x14ac:dyDescent="0.25">
      <c r="B8" s="7">
        <v>5</v>
      </c>
      <c r="C8" s="2">
        <v>0.16666666666666666</v>
      </c>
      <c r="D8">
        <v>57.43</v>
      </c>
      <c r="E8">
        <v>24.11</v>
      </c>
      <c r="F8">
        <v>7.05</v>
      </c>
      <c r="G8">
        <v>2.66</v>
      </c>
      <c r="H8" s="2"/>
      <c r="I8" s="2"/>
      <c r="L8" s="2">
        <v>4.1666666666666664E-2</v>
      </c>
      <c r="M8">
        <v>3.76</v>
      </c>
      <c r="Q8" s="2"/>
    </row>
    <row r="9" spans="2:22" x14ac:dyDescent="0.25">
      <c r="B9" s="7">
        <v>6</v>
      </c>
      <c r="C9" s="2">
        <v>0.20833333333333334</v>
      </c>
      <c r="D9">
        <v>59.04</v>
      </c>
      <c r="E9">
        <v>32.72</v>
      </c>
      <c r="F9">
        <v>7.75</v>
      </c>
      <c r="G9">
        <v>2.72</v>
      </c>
      <c r="H9" s="2"/>
      <c r="I9" s="2"/>
      <c r="L9" s="2">
        <v>8.3333333333333329E-2</v>
      </c>
      <c r="M9">
        <v>2.71</v>
      </c>
      <c r="O9" s="2"/>
      <c r="Q9" s="2"/>
      <c r="V9" s="2"/>
    </row>
    <row r="10" spans="2:22" x14ac:dyDescent="0.25">
      <c r="B10" s="7">
        <v>7</v>
      </c>
      <c r="C10" s="2">
        <v>0.25</v>
      </c>
      <c r="D10">
        <v>53.76</v>
      </c>
      <c r="E10">
        <v>57.5</v>
      </c>
      <c r="F10">
        <v>35.119999999999997</v>
      </c>
      <c r="G10">
        <v>7.27</v>
      </c>
      <c r="H10" s="2"/>
      <c r="I10" s="2"/>
      <c r="L10" s="2">
        <v>0.125</v>
      </c>
      <c r="M10">
        <v>2.69</v>
      </c>
      <c r="O10" s="2"/>
      <c r="Q10" s="2"/>
      <c r="V10" s="2"/>
    </row>
    <row r="11" spans="2:22" x14ac:dyDescent="0.25">
      <c r="B11" s="7">
        <v>8</v>
      </c>
      <c r="C11" s="2">
        <v>0.29166666666666669</v>
      </c>
      <c r="D11">
        <v>82.07</v>
      </c>
      <c r="E11">
        <v>109.75</v>
      </c>
      <c r="F11">
        <v>39.69</v>
      </c>
      <c r="G11">
        <v>9.7899999999999991</v>
      </c>
      <c r="H11" s="2"/>
      <c r="I11" s="2"/>
      <c r="L11" s="2">
        <v>0.16666666666666666</v>
      </c>
      <c r="M11">
        <v>2.66</v>
      </c>
      <c r="O11" s="2"/>
      <c r="Q11" s="2"/>
      <c r="V11" s="2"/>
    </row>
    <row r="12" spans="2:22" x14ac:dyDescent="0.25">
      <c r="B12" s="7">
        <v>9</v>
      </c>
      <c r="C12" s="2">
        <v>0.33333333333333331</v>
      </c>
      <c r="D12">
        <v>83.67</v>
      </c>
      <c r="E12">
        <v>128.49</v>
      </c>
      <c r="F12">
        <v>39.479999999999997</v>
      </c>
      <c r="G12">
        <v>9.93</v>
      </c>
      <c r="H12" s="2"/>
      <c r="I12" s="2"/>
      <c r="L12" s="2">
        <v>0.20833333333333334</v>
      </c>
      <c r="M12">
        <v>2.72</v>
      </c>
      <c r="O12" s="2"/>
      <c r="P12" s="2"/>
      <c r="Q12" s="2"/>
      <c r="V12" s="2"/>
    </row>
    <row r="13" spans="2:22" x14ac:dyDescent="0.25">
      <c r="B13" s="7">
        <v>10</v>
      </c>
      <c r="C13" s="2">
        <v>0.375</v>
      </c>
      <c r="D13">
        <v>79.75</v>
      </c>
      <c r="E13">
        <v>120.19</v>
      </c>
      <c r="F13">
        <v>38.92</v>
      </c>
      <c r="G13">
        <v>8.7899999999999991</v>
      </c>
      <c r="H13" s="2"/>
      <c r="I13" s="2"/>
      <c r="L13" s="2">
        <v>0.25</v>
      </c>
      <c r="M13">
        <v>7.27</v>
      </c>
      <c r="O13" s="2"/>
      <c r="P13" s="2"/>
      <c r="Q13" s="2"/>
      <c r="V13" s="2"/>
    </row>
    <row r="14" spans="2:22" x14ac:dyDescent="0.25">
      <c r="B14" s="7">
        <v>11</v>
      </c>
      <c r="C14" s="2">
        <v>0.41666666666666669</v>
      </c>
      <c r="D14">
        <v>87.51</v>
      </c>
      <c r="E14">
        <v>134.08000000000001</v>
      </c>
      <c r="F14">
        <v>30.7</v>
      </c>
      <c r="G14">
        <v>8.9499999999999993</v>
      </c>
      <c r="H14" s="2"/>
      <c r="I14" s="2"/>
      <c r="L14" s="2">
        <v>0.29166666666666669</v>
      </c>
      <c r="M14">
        <v>9.7899999999999991</v>
      </c>
      <c r="O14" s="2"/>
      <c r="P14" s="2"/>
      <c r="Q14" s="2"/>
      <c r="V14" s="2"/>
    </row>
    <row r="15" spans="2:22" x14ac:dyDescent="0.25">
      <c r="B15" s="7">
        <v>12</v>
      </c>
      <c r="C15" s="2">
        <v>0.45833333333333331</v>
      </c>
      <c r="D15">
        <v>96.62</v>
      </c>
      <c r="E15">
        <v>142.35</v>
      </c>
      <c r="F15">
        <v>32.479999999999997</v>
      </c>
      <c r="G15">
        <v>10.3</v>
      </c>
      <c r="H15" s="2"/>
      <c r="I15" s="2"/>
      <c r="L15" s="2">
        <v>0.33333333333333331</v>
      </c>
      <c r="M15">
        <v>9.93</v>
      </c>
      <c r="O15" s="2"/>
      <c r="P15" s="2"/>
      <c r="Q15" s="2"/>
      <c r="V15" s="2"/>
    </row>
    <row r="16" spans="2:22" x14ac:dyDescent="0.25">
      <c r="B16" s="7">
        <v>13</v>
      </c>
      <c r="C16" s="2">
        <v>0.5</v>
      </c>
      <c r="D16">
        <v>93.38</v>
      </c>
      <c r="E16">
        <v>138.32</v>
      </c>
      <c r="F16">
        <v>31.73</v>
      </c>
      <c r="G16">
        <v>9.31</v>
      </c>
      <c r="H16" s="2"/>
      <c r="I16" s="2"/>
      <c r="L16" s="2">
        <v>0.375</v>
      </c>
      <c r="M16">
        <v>8.7899999999999991</v>
      </c>
      <c r="O16" s="2"/>
      <c r="P16" s="2"/>
      <c r="Q16" s="2"/>
      <c r="V16" s="2"/>
    </row>
    <row r="17" spans="2:22" x14ac:dyDescent="0.25">
      <c r="B17" s="7">
        <v>14</v>
      </c>
      <c r="C17" s="2">
        <v>0.54166666666666663</v>
      </c>
      <c r="D17">
        <v>93.81</v>
      </c>
      <c r="E17">
        <v>137.26</v>
      </c>
      <c r="F17">
        <v>32</v>
      </c>
      <c r="G17">
        <v>10.27</v>
      </c>
      <c r="H17" s="2"/>
      <c r="I17" s="2"/>
      <c r="L17" s="2">
        <v>0.41666666666666669</v>
      </c>
      <c r="M17">
        <v>8.9499999999999993</v>
      </c>
      <c r="O17" s="2"/>
      <c r="P17" s="2"/>
      <c r="Q17" s="2"/>
      <c r="V17" s="2"/>
    </row>
    <row r="18" spans="2:22" x14ac:dyDescent="0.25">
      <c r="B18" s="7">
        <v>15</v>
      </c>
      <c r="C18" s="2">
        <v>0.58333333333333337</v>
      </c>
      <c r="D18">
        <v>89.43</v>
      </c>
      <c r="E18">
        <v>132.16999999999999</v>
      </c>
      <c r="F18">
        <v>31</v>
      </c>
      <c r="G18">
        <v>10.24</v>
      </c>
      <c r="H18" s="2"/>
      <c r="I18" s="2"/>
      <c r="L18" s="2">
        <v>0.45833333333333331</v>
      </c>
      <c r="M18">
        <v>10.3</v>
      </c>
      <c r="O18" s="2"/>
      <c r="P18" s="2"/>
      <c r="Q18" s="2"/>
      <c r="V18" s="2"/>
    </row>
    <row r="19" spans="2:22" x14ac:dyDescent="0.25">
      <c r="B19" s="7">
        <v>16</v>
      </c>
      <c r="C19" s="2">
        <v>0.625</v>
      </c>
      <c r="D19">
        <v>91.05</v>
      </c>
      <c r="E19">
        <v>131.47999999999999</v>
      </c>
      <c r="F19">
        <v>31.43</v>
      </c>
      <c r="G19">
        <v>11.31</v>
      </c>
      <c r="H19" s="2"/>
      <c r="I19" s="2"/>
      <c r="L19" s="2">
        <v>0.5</v>
      </c>
      <c r="M19">
        <v>9.31</v>
      </c>
      <c r="O19" s="2"/>
      <c r="P19" s="2"/>
      <c r="Q19" s="2"/>
      <c r="V19" s="2"/>
    </row>
    <row r="20" spans="2:22" x14ac:dyDescent="0.25">
      <c r="B20" s="7">
        <v>17</v>
      </c>
      <c r="C20" s="2">
        <v>0.66666666666666663</v>
      </c>
      <c r="D20">
        <v>93.84</v>
      </c>
      <c r="E20">
        <v>136.4</v>
      </c>
      <c r="F20">
        <v>32.020000000000003</v>
      </c>
      <c r="G20">
        <v>11.37</v>
      </c>
      <c r="H20" s="2"/>
      <c r="I20" s="2"/>
      <c r="L20" s="2">
        <v>0.54166666666666663</v>
      </c>
      <c r="M20">
        <v>10.27</v>
      </c>
      <c r="O20" s="2"/>
      <c r="P20" s="2"/>
      <c r="Q20" s="2"/>
      <c r="V20" s="2"/>
    </row>
    <row r="21" spans="2:22" x14ac:dyDescent="0.25">
      <c r="B21" s="7">
        <v>18</v>
      </c>
      <c r="C21" s="2">
        <v>0.70833333333333337</v>
      </c>
      <c r="D21">
        <v>97.94</v>
      </c>
      <c r="E21">
        <v>131.62</v>
      </c>
      <c r="F21">
        <v>32.93</v>
      </c>
      <c r="G21">
        <v>11.35</v>
      </c>
      <c r="H21" s="2"/>
      <c r="I21" s="2"/>
      <c r="L21" s="2">
        <v>0.58333333333333337</v>
      </c>
      <c r="M21">
        <v>10.24</v>
      </c>
      <c r="O21" s="2"/>
      <c r="P21" s="2"/>
      <c r="Q21" s="2"/>
      <c r="V21" s="2"/>
    </row>
    <row r="22" spans="2:22" x14ac:dyDescent="0.25">
      <c r="B22" s="7">
        <v>19</v>
      </c>
      <c r="C22" s="2">
        <v>0.75</v>
      </c>
      <c r="D22">
        <v>95.31</v>
      </c>
      <c r="E22">
        <v>139.34</v>
      </c>
      <c r="F22">
        <v>41.54</v>
      </c>
      <c r="G22">
        <v>12.59</v>
      </c>
      <c r="H22" s="2"/>
      <c r="I22" s="2"/>
      <c r="L22" s="2">
        <v>0.625</v>
      </c>
      <c r="M22">
        <v>11.31</v>
      </c>
      <c r="O22" s="2"/>
      <c r="P22" s="2"/>
      <c r="Q22" s="2"/>
      <c r="V22" s="2"/>
    </row>
    <row r="23" spans="2:22" x14ac:dyDescent="0.25">
      <c r="B23" s="7">
        <v>20</v>
      </c>
      <c r="C23" s="2">
        <v>0.79166666666666663</v>
      </c>
      <c r="D23">
        <v>101.09</v>
      </c>
      <c r="E23">
        <v>154</v>
      </c>
      <c r="F23">
        <v>42.52</v>
      </c>
      <c r="G23">
        <v>10.53</v>
      </c>
      <c r="H23" s="2"/>
      <c r="I23" s="2"/>
      <c r="L23" s="2">
        <v>0.66666666666666663</v>
      </c>
      <c r="M23">
        <v>11.37</v>
      </c>
      <c r="O23" s="2"/>
      <c r="P23" s="2"/>
      <c r="Q23" s="2"/>
      <c r="V23" s="2"/>
    </row>
    <row r="24" spans="2:22" x14ac:dyDescent="0.25">
      <c r="B24" s="7">
        <v>21</v>
      </c>
      <c r="C24" s="2">
        <v>0.83333333333333337</v>
      </c>
      <c r="D24">
        <v>106.63</v>
      </c>
      <c r="E24">
        <v>160.27000000000001</v>
      </c>
      <c r="F24">
        <v>43.46</v>
      </c>
      <c r="G24">
        <v>14.88</v>
      </c>
      <c r="H24" s="2"/>
      <c r="I24" s="2"/>
      <c r="L24" s="2">
        <v>0.70833333333333337</v>
      </c>
      <c r="M24">
        <v>11.35</v>
      </c>
      <c r="O24" s="2"/>
      <c r="P24" s="2"/>
      <c r="Q24" s="2"/>
      <c r="V24" s="2"/>
    </row>
    <row r="25" spans="2:22" x14ac:dyDescent="0.25">
      <c r="B25" s="7">
        <v>22</v>
      </c>
      <c r="C25" s="2">
        <v>0.875</v>
      </c>
      <c r="D25">
        <v>113.62</v>
      </c>
      <c r="E25">
        <v>164.83</v>
      </c>
      <c r="F25">
        <v>44.76</v>
      </c>
      <c r="G25">
        <v>13.82</v>
      </c>
      <c r="H25" s="2"/>
      <c r="I25" s="2"/>
      <c r="L25" s="2">
        <v>0.75</v>
      </c>
      <c r="M25">
        <v>12.59</v>
      </c>
      <c r="O25" s="2"/>
      <c r="P25" s="2"/>
      <c r="Q25" s="2"/>
      <c r="V25" s="2"/>
    </row>
    <row r="26" spans="2:22" x14ac:dyDescent="0.25">
      <c r="B26" s="7">
        <v>23</v>
      </c>
      <c r="C26" s="2">
        <v>0.91666666666666663</v>
      </c>
      <c r="D26">
        <v>93.7</v>
      </c>
      <c r="E26">
        <v>130.07</v>
      </c>
      <c r="F26">
        <v>41.2</v>
      </c>
      <c r="G26">
        <v>10.050000000000001</v>
      </c>
      <c r="H26" s="2"/>
      <c r="I26" s="2"/>
      <c r="L26" s="2">
        <v>0.79166666666666663</v>
      </c>
      <c r="M26">
        <v>10.53</v>
      </c>
      <c r="O26" s="2"/>
      <c r="P26" s="2"/>
      <c r="Q26" s="2"/>
      <c r="V26" s="2"/>
    </row>
    <row r="27" spans="2:22" x14ac:dyDescent="0.25">
      <c r="B27" s="7">
        <v>24</v>
      </c>
      <c r="C27" s="2">
        <v>0.95833333333333337</v>
      </c>
      <c r="D27">
        <v>78.39</v>
      </c>
      <c r="E27">
        <v>94.6</v>
      </c>
      <c r="F27">
        <v>38.49</v>
      </c>
      <c r="G27">
        <v>9.75</v>
      </c>
      <c r="H27" s="2"/>
      <c r="I27" s="2"/>
      <c r="L27" s="2">
        <v>0.83333333333333337</v>
      </c>
      <c r="M27">
        <v>14.88</v>
      </c>
      <c r="O27" s="2"/>
      <c r="P27" s="2"/>
      <c r="Q27" s="2"/>
      <c r="V27" s="2"/>
    </row>
    <row r="28" spans="2:22" x14ac:dyDescent="0.25">
      <c r="B28" s="7">
        <v>25</v>
      </c>
      <c r="C28" s="2">
        <v>1</v>
      </c>
      <c r="D28">
        <v>69.709999999999994</v>
      </c>
      <c r="E28">
        <v>46.19</v>
      </c>
      <c r="F28">
        <v>12.02</v>
      </c>
      <c r="G28">
        <v>4.9400000000000004</v>
      </c>
      <c r="H28" s="2"/>
      <c r="I28" s="2"/>
      <c r="L28" s="2">
        <v>0.875</v>
      </c>
      <c r="M28">
        <v>13.82</v>
      </c>
      <c r="O28" s="2"/>
      <c r="P28" s="2"/>
      <c r="Q28" s="2"/>
      <c r="V28" s="2"/>
    </row>
    <row r="29" spans="2:22" x14ac:dyDescent="0.25">
      <c r="B29" s="7">
        <v>26</v>
      </c>
      <c r="C29" s="2">
        <v>1.0416666666666701</v>
      </c>
      <c r="D29">
        <v>61.14</v>
      </c>
      <c r="E29">
        <v>29.57</v>
      </c>
      <c r="F29">
        <v>8.7100000000000009</v>
      </c>
      <c r="G29">
        <v>3.76</v>
      </c>
      <c r="H29" s="6"/>
      <c r="I29" s="2"/>
      <c r="L29" s="2">
        <v>0.91666666666666663</v>
      </c>
      <c r="M29">
        <v>10.050000000000001</v>
      </c>
      <c r="O29" s="2"/>
      <c r="P29" s="2"/>
      <c r="Q29" s="2"/>
      <c r="V29" s="2"/>
    </row>
    <row r="30" spans="2:22" x14ac:dyDescent="0.25">
      <c r="B30" s="7">
        <v>27</v>
      </c>
      <c r="C30" s="2">
        <v>1.0833333333333299</v>
      </c>
      <c r="D30">
        <v>58.28</v>
      </c>
      <c r="E30">
        <v>29.44</v>
      </c>
      <c r="F30">
        <v>7.43</v>
      </c>
      <c r="G30">
        <v>2.7</v>
      </c>
      <c r="H30" s="2"/>
      <c r="I30" s="2"/>
      <c r="L30" s="2">
        <v>0.95833333333333337</v>
      </c>
      <c r="M30">
        <v>9.75</v>
      </c>
      <c r="O30" s="2"/>
      <c r="P30" s="2"/>
      <c r="Q30" s="2"/>
      <c r="V30" s="2"/>
    </row>
    <row r="31" spans="2:22" x14ac:dyDescent="0.25">
      <c r="B31" s="7">
        <v>28</v>
      </c>
      <c r="C31" s="2">
        <v>1.125</v>
      </c>
      <c r="D31">
        <v>58.21</v>
      </c>
      <c r="E31">
        <v>24.83</v>
      </c>
      <c r="F31">
        <v>7.4</v>
      </c>
      <c r="G31">
        <v>3.76</v>
      </c>
      <c r="H31" s="2"/>
      <c r="I31" s="2"/>
      <c r="L31" s="3">
        <v>1</v>
      </c>
      <c r="M31">
        <v>4.9400000000000004</v>
      </c>
      <c r="O31" s="2"/>
      <c r="P31" s="2"/>
      <c r="Q31" s="3"/>
      <c r="V31" s="2"/>
    </row>
    <row r="32" spans="2:22" x14ac:dyDescent="0.25">
      <c r="B32" s="7">
        <v>29</v>
      </c>
      <c r="C32" s="2">
        <v>1.1666666666666701</v>
      </c>
      <c r="D32">
        <v>58.2</v>
      </c>
      <c r="E32">
        <v>21.8</v>
      </c>
      <c r="F32">
        <v>7.4</v>
      </c>
      <c r="G32">
        <v>2.69</v>
      </c>
      <c r="H32" s="2"/>
      <c r="I32" s="3"/>
      <c r="L32" s="3">
        <v>1.0416666666666667</v>
      </c>
      <c r="M32">
        <v>3.76</v>
      </c>
      <c r="O32" s="2"/>
      <c r="P32" s="2"/>
      <c r="Q32" s="3"/>
      <c r="V32" s="2"/>
    </row>
    <row r="33" spans="2:22" x14ac:dyDescent="0.25">
      <c r="B33" s="7">
        <v>30</v>
      </c>
      <c r="C33" s="2">
        <v>1.2083333333333299</v>
      </c>
      <c r="D33">
        <v>59.13</v>
      </c>
      <c r="E33">
        <v>30.08</v>
      </c>
      <c r="F33">
        <v>7.78</v>
      </c>
      <c r="G33">
        <v>2.76</v>
      </c>
      <c r="H33" s="2"/>
      <c r="I33" s="3"/>
      <c r="L33" s="3">
        <v>1.0833333333333333</v>
      </c>
      <c r="M33">
        <v>2.7</v>
      </c>
      <c r="P33" s="2"/>
      <c r="Q33" s="3"/>
      <c r="V33" s="3"/>
    </row>
    <row r="34" spans="2:22" x14ac:dyDescent="0.25">
      <c r="B34" s="7">
        <v>31</v>
      </c>
      <c r="C34" s="2">
        <v>1.25</v>
      </c>
      <c r="D34">
        <v>56.67</v>
      </c>
      <c r="E34">
        <v>64.010000000000005</v>
      </c>
      <c r="F34">
        <v>35.56</v>
      </c>
      <c r="G34">
        <v>8.4</v>
      </c>
      <c r="H34" s="2"/>
      <c r="I34" s="3"/>
      <c r="L34" s="3">
        <v>1.125</v>
      </c>
      <c r="M34">
        <v>3.76</v>
      </c>
      <c r="P34" s="2"/>
      <c r="Q34" s="3"/>
      <c r="V34" s="3"/>
    </row>
    <row r="35" spans="2:22" x14ac:dyDescent="0.25">
      <c r="B35" s="7">
        <v>32</v>
      </c>
      <c r="C35" s="2">
        <v>1.2916666666666701</v>
      </c>
      <c r="D35">
        <v>83.9</v>
      </c>
      <c r="E35">
        <v>112.68</v>
      </c>
      <c r="F35">
        <v>39.950000000000003</v>
      </c>
      <c r="G35">
        <v>9.7899999999999991</v>
      </c>
      <c r="H35" s="2"/>
      <c r="I35" s="3"/>
      <c r="L35" s="3">
        <v>1.1666666666666667</v>
      </c>
      <c r="M35">
        <v>2.69</v>
      </c>
      <c r="P35" s="2"/>
      <c r="Q35" s="3"/>
      <c r="V35" s="3"/>
    </row>
    <row r="36" spans="2:22" x14ac:dyDescent="0.25">
      <c r="B36" s="7">
        <v>33</v>
      </c>
      <c r="C36" s="2">
        <v>1.3333333333333299</v>
      </c>
      <c r="D36">
        <v>84.83</v>
      </c>
      <c r="E36">
        <v>130.47</v>
      </c>
      <c r="F36">
        <v>39.64</v>
      </c>
      <c r="G36">
        <v>10.01</v>
      </c>
      <c r="H36" s="2"/>
      <c r="I36" s="3"/>
      <c r="L36" s="3">
        <v>1.2083333333333333</v>
      </c>
      <c r="M36">
        <v>2.76</v>
      </c>
      <c r="P36" s="3"/>
      <c r="Q36" s="3"/>
      <c r="V36" s="3"/>
    </row>
    <row r="37" spans="2:22" x14ac:dyDescent="0.25">
      <c r="B37" s="7">
        <v>34</v>
      </c>
      <c r="C37" s="2">
        <v>1.375</v>
      </c>
      <c r="D37">
        <v>80.3</v>
      </c>
      <c r="E37">
        <v>130.52000000000001</v>
      </c>
      <c r="F37">
        <v>38.97</v>
      </c>
      <c r="G37">
        <v>10.01</v>
      </c>
      <c r="H37" s="2"/>
      <c r="I37" s="3"/>
      <c r="L37" s="3">
        <v>1.25</v>
      </c>
      <c r="M37">
        <v>8.4</v>
      </c>
      <c r="P37" s="3"/>
      <c r="Q37" s="3"/>
      <c r="V37" s="3"/>
    </row>
    <row r="38" spans="2:22" x14ac:dyDescent="0.25">
      <c r="B38" s="7">
        <v>35</v>
      </c>
      <c r="C38" s="2">
        <v>1.4166666666666701</v>
      </c>
      <c r="D38">
        <v>86.85</v>
      </c>
      <c r="E38">
        <v>124.15</v>
      </c>
      <c r="F38">
        <v>30.62</v>
      </c>
      <c r="G38">
        <v>8.76</v>
      </c>
      <c r="H38" s="2"/>
      <c r="I38" s="3"/>
      <c r="L38" s="3">
        <v>1.2916666666666667</v>
      </c>
      <c r="M38">
        <v>9.7899999999999991</v>
      </c>
      <c r="P38" s="3"/>
      <c r="Q38" s="3"/>
      <c r="V38" s="3"/>
    </row>
    <row r="39" spans="2:22" x14ac:dyDescent="0.25">
      <c r="B39" s="7">
        <v>36</v>
      </c>
      <c r="C39" s="2">
        <v>1.4583333333333299</v>
      </c>
      <c r="D39">
        <v>100.25</v>
      </c>
      <c r="E39">
        <v>143.58000000000001</v>
      </c>
      <c r="F39">
        <v>33.31</v>
      </c>
      <c r="G39">
        <v>10.41</v>
      </c>
      <c r="H39" s="2"/>
      <c r="I39" s="3"/>
      <c r="L39" s="3">
        <v>1.3333333333333333</v>
      </c>
      <c r="M39">
        <v>10.01</v>
      </c>
      <c r="P39" s="3"/>
      <c r="Q39" s="3"/>
      <c r="V39" s="3"/>
    </row>
    <row r="40" spans="2:22" x14ac:dyDescent="0.25">
      <c r="B40" s="7">
        <v>37</v>
      </c>
      <c r="C40" s="2">
        <v>1.5</v>
      </c>
      <c r="D40">
        <v>94.34</v>
      </c>
      <c r="E40">
        <v>143.47999999999999</v>
      </c>
      <c r="F40">
        <v>31.94</v>
      </c>
      <c r="G40">
        <v>8.23</v>
      </c>
      <c r="H40" s="2"/>
      <c r="I40" s="3"/>
      <c r="L40" s="3">
        <v>1.375</v>
      </c>
      <c r="M40">
        <v>10.01</v>
      </c>
      <c r="P40" s="3"/>
      <c r="Q40" s="3"/>
      <c r="V40" s="3"/>
    </row>
    <row r="41" spans="2:22" x14ac:dyDescent="0.25">
      <c r="B41" s="7">
        <v>38</v>
      </c>
      <c r="C41" s="2">
        <v>1.5416666666666701</v>
      </c>
      <c r="D41">
        <v>91.11</v>
      </c>
      <c r="E41">
        <v>134.44</v>
      </c>
      <c r="F41">
        <v>31.4</v>
      </c>
      <c r="G41">
        <v>10.23</v>
      </c>
      <c r="H41" s="3"/>
      <c r="I41" s="3"/>
      <c r="L41" s="3">
        <v>1.4166666666666667</v>
      </c>
      <c r="M41">
        <v>8.76</v>
      </c>
      <c r="P41" s="3"/>
      <c r="Q41" s="3"/>
      <c r="V41" s="3"/>
    </row>
    <row r="42" spans="2:22" x14ac:dyDescent="0.25">
      <c r="B42" s="7">
        <v>39</v>
      </c>
      <c r="C42" s="2">
        <v>1.5833333333333299</v>
      </c>
      <c r="D42">
        <v>89.31</v>
      </c>
      <c r="E42">
        <v>127.75</v>
      </c>
      <c r="F42">
        <v>31.03</v>
      </c>
      <c r="G42">
        <v>11.32</v>
      </c>
      <c r="I42" s="3"/>
      <c r="L42" s="3">
        <v>1.4583333333333333</v>
      </c>
      <c r="M42">
        <v>10.41</v>
      </c>
      <c r="P42" s="3"/>
      <c r="Q42" s="3"/>
      <c r="V42" s="3"/>
    </row>
    <row r="43" spans="2:22" x14ac:dyDescent="0.25">
      <c r="B43" s="7">
        <v>40</v>
      </c>
      <c r="C43" s="2">
        <v>1.625</v>
      </c>
      <c r="D43">
        <v>91.3</v>
      </c>
      <c r="E43">
        <v>134.44999999999999</v>
      </c>
      <c r="F43">
        <v>31.47</v>
      </c>
      <c r="G43">
        <v>9.24</v>
      </c>
      <c r="I43" s="3"/>
      <c r="L43" s="3">
        <v>1.5</v>
      </c>
      <c r="M43">
        <v>8.23</v>
      </c>
      <c r="P43" s="3"/>
      <c r="Q43" s="3"/>
      <c r="V43" s="3"/>
    </row>
    <row r="44" spans="2:22" x14ac:dyDescent="0.25">
      <c r="B44" s="7">
        <v>41</v>
      </c>
      <c r="C44" s="2">
        <v>1.6666666666666701</v>
      </c>
      <c r="D44">
        <v>93.62</v>
      </c>
      <c r="E44">
        <v>130.22999999999999</v>
      </c>
      <c r="F44">
        <v>31.97</v>
      </c>
      <c r="G44">
        <v>10.25</v>
      </c>
      <c r="I44" s="3"/>
      <c r="L44" s="3">
        <v>1.5416666666666667</v>
      </c>
      <c r="M44">
        <v>10.23</v>
      </c>
      <c r="P44" s="3"/>
      <c r="Q44" s="3"/>
      <c r="V44" s="3"/>
    </row>
    <row r="45" spans="2:22" x14ac:dyDescent="0.25">
      <c r="B45" s="7">
        <v>42</v>
      </c>
      <c r="C45" s="2">
        <v>1.7083333333333299</v>
      </c>
      <c r="D45">
        <v>98.2</v>
      </c>
      <c r="E45">
        <v>136.07</v>
      </c>
      <c r="F45">
        <v>32.96</v>
      </c>
      <c r="G45">
        <v>11.43</v>
      </c>
      <c r="I45" s="3"/>
      <c r="L45" s="3">
        <v>1.5833333333333333</v>
      </c>
      <c r="M45">
        <v>11.32</v>
      </c>
      <c r="P45" s="3"/>
      <c r="Q45" s="3"/>
      <c r="V45" s="3"/>
    </row>
    <row r="46" spans="2:22" x14ac:dyDescent="0.25">
      <c r="B46" s="7">
        <v>43</v>
      </c>
      <c r="C46" s="2">
        <v>1.75</v>
      </c>
      <c r="D46">
        <v>96.22</v>
      </c>
      <c r="E46">
        <v>142.19999999999999</v>
      </c>
      <c r="F46">
        <v>41.74</v>
      </c>
      <c r="G46">
        <v>11.52</v>
      </c>
      <c r="I46" s="3"/>
      <c r="L46" s="3">
        <v>1.625</v>
      </c>
      <c r="M46">
        <v>9.24</v>
      </c>
      <c r="P46" s="3"/>
      <c r="Q46" s="3"/>
      <c r="V46" s="3"/>
    </row>
    <row r="47" spans="2:22" x14ac:dyDescent="0.25">
      <c r="B47" s="7">
        <v>44</v>
      </c>
      <c r="C47" s="2">
        <v>1.7916666666666701</v>
      </c>
      <c r="D47">
        <v>100.03</v>
      </c>
      <c r="E47">
        <v>150.68</v>
      </c>
      <c r="F47">
        <v>42.29</v>
      </c>
      <c r="G47">
        <v>12.61</v>
      </c>
      <c r="I47" s="3"/>
      <c r="L47" s="3">
        <v>1.6666666666666667</v>
      </c>
      <c r="M47">
        <v>10.25</v>
      </c>
      <c r="P47" s="3"/>
      <c r="Q47" s="3"/>
      <c r="V47" s="3"/>
    </row>
    <row r="48" spans="2:22" x14ac:dyDescent="0.25">
      <c r="B48" s="7">
        <v>45</v>
      </c>
      <c r="C48" s="2">
        <v>1.8333333333333299</v>
      </c>
      <c r="D48">
        <v>111.91</v>
      </c>
      <c r="E48">
        <v>162.03</v>
      </c>
      <c r="F48">
        <v>44.47</v>
      </c>
      <c r="G48">
        <v>13.84</v>
      </c>
      <c r="I48" s="3"/>
      <c r="L48" s="3">
        <v>1.7083333333333333</v>
      </c>
      <c r="M48">
        <v>11.43</v>
      </c>
      <c r="P48" s="3"/>
      <c r="Q48" s="3"/>
      <c r="V48" s="3"/>
    </row>
    <row r="49" spans="2:22" x14ac:dyDescent="0.25">
      <c r="B49" s="7">
        <v>46</v>
      </c>
      <c r="C49" s="2">
        <v>1.875</v>
      </c>
      <c r="D49">
        <v>116.49</v>
      </c>
      <c r="E49">
        <v>167.43</v>
      </c>
      <c r="F49">
        <v>45.2</v>
      </c>
      <c r="G49">
        <v>16.010000000000002</v>
      </c>
      <c r="I49" s="3"/>
      <c r="L49" s="3">
        <v>1.75</v>
      </c>
      <c r="M49">
        <v>11.52</v>
      </c>
      <c r="P49" s="3"/>
      <c r="Q49" s="3"/>
      <c r="V49" s="3"/>
    </row>
    <row r="50" spans="2:22" x14ac:dyDescent="0.25">
      <c r="B50" s="7">
        <v>47</v>
      </c>
      <c r="C50" s="2">
        <v>1.9166666666666701</v>
      </c>
      <c r="D50">
        <v>91.8</v>
      </c>
      <c r="E50">
        <v>121.76</v>
      </c>
      <c r="F50">
        <v>40.74</v>
      </c>
      <c r="G50">
        <v>10.01</v>
      </c>
      <c r="I50" s="3"/>
      <c r="L50" s="3">
        <v>1.7916666666666667</v>
      </c>
      <c r="M50">
        <v>12.61</v>
      </c>
      <c r="P50" s="3"/>
      <c r="Q50" s="3"/>
      <c r="V50" s="3"/>
    </row>
    <row r="51" spans="2:22" x14ac:dyDescent="0.25">
      <c r="B51" s="7">
        <v>48</v>
      </c>
      <c r="C51" s="2">
        <v>1.9583333333333299</v>
      </c>
      <c r="D51">
        <v>75.94</v>
      </c>
      <c r="E51">
        <v>96.61</v>
      </c>
      <c r="F51">
        <v>38.04</v>
      </c>
      <c r="G51">
        <v>9.81</v>
      </c>
      <c r="I51" s="3"/>
      <c r="L51" s="3">
        <v>1.8333333333333333</v>
      </c>
      <c r="M51">
        <v>13.84</v>
      </c>
      <c r="P51" s="3"/>
      <c r="Q51" s="3"/>
      <c r="V51" s="3"/>
    </row>
    <row r="52" spans="2:22" x14ac:dyDescent="0.25">
      <c r="B52" s="7"/>
      <c r="D52" s="1">
        <f>SUM(D4:D51)</f>
        <v>4005.3900000000003</v>
      </c>
      <c r="E52" s="1">
        <f>SUM(E4:E51)</f>
        <v>5075.1099999999997</v>
      </c>
      <c r="F52" s="1">
        <f>SUM(F4:F51)</f>
        <v>1422.8300000000002</v>
      </c>
      <c r="G52" s="1">
        <f>SUM(G4:G51)</f>
        <v>422.47999999999996</v>
      </c>
      <c r="H52" s="1">
        <f>SUM(D52:G52)</f>
        <v>10925.81</v>
      </c>
      <c r="I52" s="3"/>
      <c r="L52" s="3">
        <v>1.875</v>
      </c>
      <c r="M52">
        <v>16.010000000000002</v>
      </c>
      <c r="P52" s="3"/>
      <c r="V52" s="3"/>
    </row>
    <row r="53" spans="2:22" x14ac:dyDescent="0.25">
      <c r="B53" s="7"/>
      <c r="H53" s="6">
        <f>H52/2</f>
        <v>5462.9049999999997</v>
      </c>
      <c r="I53" s="3"/>
      <c r="L53" s="3">
        <v>1.9166666666666667</v>
      </c>
      <c r="M53">
        <v>10.01</v>
      </c>
      <c r="P53" s="3"/>
      <c r="V53" s="3"/>
    </row>
    <row r="54" spans="2:22" x14ac:dyDescent="0.25">
      <c r="G54" t="s">
        <v>12</v>
      </c>
      <c r="L54" s="3">
        <v>1.9583333333333333</v>
      </c>
      <c r="M54">
        <v>9.81</v>
      </c>
      <c r="P54" s="3"/>
      <c r="V54" s="3"/>
    </row>
    <row r="55" spans="2:22" x14ac:dyDescent="0.25">
      <c r="L55" s="3"/>
      <c r="P55" s="3"/>
      <c r="V55" s="3"/>
    </row>
    <row r="56" spans="2:22" x14ac:dyDescent="0.25">
      <c r="P56" s="3"/>
      <c r="V56" s="3"/>
    </row>
    <row r="57" spans="2:22" x14ac:dyDescent="0.25">
      <c r="P57" s="3"/>
      <c r="V57" s="3"/>
    </row>
    <row r="58" spans="2:22" x14ac:dyDescent="0.25">
      <c r="P58" s="3"/>
      <c r="V58" s="3"/>
    </row>
    <row r="59" spans="2:22" x14ac:dyDescent="0.25">
      <c r="P59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594C6-1BAA-4FA3-B824-56C475C39598}">
  <dimension ref="A1:M64"/>
  <sheetViews>
    <sheetView tabSelected="1" workbookViewId="0">
      <selection activeCell="H64" sqref="H64"/>
    </sheetView>
  </sheetViews>
  <sheetFormatPr defaultRowHeight="13.8" x14ac:dyDescent="0.25"/>
  <cols>
    <col min="1" max="1" width="6.19921875" customWidth="1"/>
    <col min="2" max="2" width="25.59765625" customWidth="1"/>
    <col min="3" max="3" width="12.3984375" customWidth="1"/>
    <col min="4" max="4" width="9.8984375" customWidth="1"/>
    <col min="5" max="5" width="12.19921875" customWidth="1"/>
    <col min="6" max="6" width="17.59765625" customWidth="1"/>
    <col min="7" max="7" width="17.09765625" customWidth="1"/>
    <col min="8" max="8" width="23.5" customWidth="1"/>
    <col min="9" max="9" width="13" customWidth="1"/>
    <col min="10" max="10" width="13.69921875" customWidth="1"/>
    <col min="11" max="11" width="12.3984375" customWidth="1"/>
  </cols>
  <sheetData>
    <row r="1" spans="1:13" x14ac:dyDescent="0.25">
      <c r="A1" s="19" t="s">
        <v>80</v>
      </c>
    </row>
    <row r="2" spans="1:13" ht="27.6" x14ac:dyDescent="0.25">
      <c r="A2" s="13" t="s">
        <v>13</v>
      </c>
      <c r="B2" s="5" t="s">
        <v>58</v>
      </c>
      <c r="C2" s="15" t="s">
        <v>14</v>
      </c>
      <c r="D2" s="15" t="s">
        <v>60</v>
      </c>
      <c r="E2" s="5" t="s">
        <v>0</v>
      </c>
      <c r="F2" s="5" t="s">
        <v>19</v>
      </c>
      <c r="G2" s="5" t="s">
        <v>15</v>
      </c>
      <c r="H2" s="5" t="s">
        <v>21</v>
      </c>
      <c r="I2" s="15" t="s">
        <v>23</v>
      </c>
      <c r="J2" s="5" t="s">
        <v>22</v>
      </c>
      <c r="K2" t="s">
        <v>17</v>
      </c>
      <c r="L2" t="s">
        <v>18</v>
      </c>
      <c r="M2" t="s">
        <v>49</v>
      </c>
    </row>
    <row r="3" spans="1:13" x14ac:dyDescent="0.25">
      <c r="A3" s="9">
        <v>1</v>
      </c>
      <c r="B3" s="21" t="s">
        <v>16</v>
      </c>
      <c r="C3" s="9">
        <v>33</v>
      </c>
      <c r="D3" s="9"/>
      <c r="E3" s="9">
        <f t="shared" ref="E3:E11" si="0">L$4*C3</f>
        <v>8.8440000000000012</v>
      </c>
      <c r="F3" s="9">
        <f>E3/24</f>
        <v>0.36850000000000005</v>
      </c>
      <c r="G3" s="14" t="s">
        <v>20</v>
      </c>
      <c r="H3" s="10">
        <v>4</v>
      </c>
      <c r="I3" s="20">
        <f>F3/H3</f>
        <v>9.2125000000000012E-2</v>
      </c>
      <c r="J3" s="11">
        <f>23*I3/77</f>
        <v>2.7517857142857143E-2</v>
      </c>
    </row>
    <row r="4" spans="1:13" x14ac:dyDescent="0.25">
      <c r="A4" s="9">
        <v>2</v>
      </c>
      <c r="B4" s="21" t="s">
        <v>24</v>
      </c>
      <c r="C4" s="9">
        <v>81</v>
      </c>
      <c r="D4" s="9"/>
      <c r="E4" s="9">
        <f t="shared" si="0"/>
        <v>21.708000000000002</v>
      </c>
      <c r="F4" s="9">
        <f>E4/24</f>
        <v>0.90450000000000008</v>
      </c>
      <c r="G4" s="14" t="s">
        <v>25</v>
      </c>
      <c r="H4" s="10">
        <v>4</v>
      </c>
      <c r="I4" s="20">
        <f>F4/H4</f>
        <v>0.22612500000000002</v>
      </c>
      <c r="J4" s="11">
        <f>23*I4/77</f>
        <v>6.7543831168831184E-2</v>
      </c>
      <c r="L4">
        <v>0.26800000000000002</v>
      </c>
      <c r="M4">
        <v>0.20599999999999999</v>
      </c>
    </row>
    <row r="5" spans="1:13" x14ac:dyDescent="0.25">
      <c r="A5" s="9">
        <v>3</v>
      </c>
      <c r="B5" s="21" t="s">
        <v>48</v>
      </c>
      <c r="C5" s="9">
        <v>17</v>
      </c>
      <c r="D5" s="9"/>
      <c r="E5" s="9">
        <f t="shared" si="0"/>
        <v>4.556</v>
      </c>
      <c r="F5" s="9">
        <f t="shared" ref="F5:F24" si="1">E5/24</f>
        <v>0.18983333333333333</v>
      </c>
      <c r="G5" s="9" t="s">
        <v>26</v>
      </c>
      <c r="H5" s="9">
        <v>2</v>
      </c>
      <c r="I5" s="20">
        <f t="shared" ref="I5:I22" si="2">F5/H5</f>
        <v>9.4916666666666663E-2</v>
      </c>
      <c r="J5" s="11">
        <f t="shared" ref="J5:J22" si="3">23*I5/77</f>
        <v>2.83517316017316E-2</v>
      </c>
    </row>
    <row r="6" spans="1:13" x14ac:dyDescent="0.25">
      <c r="A6" s="9">
        <v>4</v>
      </c>
      <c r="B6" s="21" t="s">
        <v>27</v>
      </c>
      <c r="C6" s="9">
        <v>17</v>
      </c>
      <c r="D6" s="9"/>
      <c r="E6" s="9">
        <f t="shared" si="0"/>
        <v>4.556</v>
      </c>
      <c r="F6" s="9">
        <f t="shared" si="1"/>
        <v>0.18983333333333333</v>
      </c>
      <c r="G6" s="9" t="s">
        <v>28</v>
      </c>
      <c r="H6" s="9">
        <v>2</v>
      </c>
      <c r="I6" s="20">
        <f t="shared" si="2"/>
        <v>9.4916666666666663E-2</v>
      </c>
      <c r="J6" s="11">
        <f t="shared" si="3"/>
        <v>2.83517316017316E-2</v>
      </c>
    </row>
    <row r="7" spans="1:13" x14ac:dyDescent="0.25">
      <c r="A7" s="9">
        <v>5</v>
      </c>
      <c r="B7" s="21" t="s">
        <v>29</v>
      </c>
      <c r="C7" s="9">
        <v>60</v>
      </c>
      <c r="D7" s="9"/>
      <c r="E7" s="9">
        <f t="shared" si="0"/>
        <v>16.080000000000002</v>
      </c>
      <c r="F7" s="9">
        <f t="shared" si="1"/>
        <v>0.67</v>
      </c>
      <c r="G7" s="9" t="s">
        <v>31</v>
      </c>
      <c r="H7" s="9">
        <v>4</v>
      </c>
      <c r="I7" s="20">
        <f t="shared" si="2"/>
        <v>0.16750000000000001</v>
      </c>
      <c r="J7" s="11">
        <f t="shared" si="3"/>
        <v>5.0032467532467532E-2</v>
      </c>
    </row>
    <row r="8" spans="1:13" x14ac:dyDescent="0.25">
      <c r="A8" s="9">
        <v>6</v>
      </c>
      <c r="B8" s="21" t="s">
        <v>30</v>
      </c>
      <c r="C8" s="9">
        <v>16</v>
      </c>
      <c r="D8" s="9"/>
      <c r="E8" s="9">
        <f t="shared" si="0"/>
        <v>4.2880000000000003</v>
      </c>
      <c r="F8" s="9">
        <f t="shared" si="1"/>
        <v>0.17866666666666667</v>
      </c>
      <c r="G8" s="9" t="s">
        <v>32</v>
      </c>
      <c r="H8" s="9">
        <v>2</v>
      </c>
      <c r="I8" s="20">
        <f t="shared" si="2"/>
        <v>8.9333333333333334E-2</v>
      </c>
      <c r="J8" s="11">
        <f t="shared" si="3"/>
        <v>2.6683982683982685E-2</v>
      </c>
    </row>
    <row r="9" spans="1:13" x14ac:dyDescent="0.25">
      <c r="A9" s="9">
        <v>7</v>
      </c>
      <c r="B9" s="21" t="s">
        <v>33</v>
      </c>
      <c r="C9" s="9">
        <v>228</v>
      </c>
      <c r="D9" s="9"/>
      <c r="E9" s="9">
        <f t="shared" si="0"/>
        <v>61.104000000000006</v>
      </c>
      <c r="F9" s="9">
        <f t="shared" si="1"/>
        <v>2.5460000000000003</v>
      </c>
      <c r="G9" s="9" t="s">
        <v>35</v>
      </c>
      <c r="H9" s="9">
        <v>4</v>
      </c>
      <c r="I9" s="20">
        <f t="shared" si="2"/>
        <v>0.63650000000000007</v>
      </c>
      <c r="J9" s="11">
        <f t="shared" si="3"/>
        <v>0.19012337662337664</v>
      </c>
    </row>
    <row r="10" spans="1:13" x14ac:dyDescent="0.25">
      <c r="A10" s="9">
        <v>8</v>
      </c>
      <c r="B10" s="10" t="s">
        <v>36</v>
      </c>
      <c r="C10" s="9">
        <v>32</v>
      </c>
      <c r="D10" s="9"/>
      <c r="E10" s="9">
        <f t="shared" si="0"/>
        <v>8.5760000000000005</v>
      </c>
      <c r="F10" s="9">
        <f t="shared" si="1"/>
        <v>0.35733333333333334</v>
      </c>
      <c r="G10" s="9" t="s">
        <v>37</v>
      </c>
      <c r="H10" s="9">
        <v>2</v>
      </c>
      <c r="I10" s="20">
        <f t="shared" si="2"/>
        <v>0.17866666666666667</v>
      </c>
      <c r="J10" s="11">
        <f t="shared" si="3"/>
        <v>5.336796536796537E-2</v>
      </c>
    </row>
    <row r="11" spans="1:13" x14ac:dyDescent="0.25">
      <c r="A11" s="9">
        <v>9</v>
      </c>
      <c r="B11" s="21" t="s">
        <v>38</v>
      </c>
      <c r="C11" s="9">
        <v>24</v>
      </c>
      <c r="D11" s="9"/>
      <c r="E11" s="9">
        <f t="shared" si="0"/>
        <v>6.4320000000000004</v>
      </c>
      <c r="F11" s="9">
        <f t="shared" si="1"/>
        <v>0.26800000000000002</v>
      </c>
      <c r="G11" s="9" t="s">
        <v>39</v>
      </c>
      <c r="H11" s="9">
        <v>2</v>
      </c>
      <c r="I11" s="20">
        <f t="shared" si="2"/>
        <v>0.13400000000000001</v>
      </c>
      <c r="J11" s="11">
        <f t="shared" si="3"/>
        <v>4.0025974025974027E-2</v>
      </c>
    </row>
    <row r="12" spans="1:13" x14ac:dyDescent="0.25">
      <c r="A12" s="9">
        <v>10</v>
      </c>
      <c r="B12" s="21" t="s">
        <v>40</v>
      </c>
      <c r="C12" s="9"/>
      <c r="D12" s="9"/>
      <c r="E12" s="9">
        <v>20</v>
      </c>
      <c r="F12" s="9">
        <f t="shared" si="1"/>
        <v>0.83333333333333337</v>
      </c>
      <c r="G12" s="9" t="s">
        <v>41</v>
      </c>
      <c r="H12" s="9">
        <v>1</v>
      </c>
      <c r="I12" s="20">
        <f t="shared" si="2"/>
        <v>0.83333333333333337</v>
      </c>
      <c r="J12" s="11">
        <f t="shared" si="3"/>
        <v>0.24891774891774893</v>
      </c>
    </row>
    <row r="13" spans="1:13" x14ac:dyDescent="0.25">
      <c r="A13" s="9">
        <v>11</v>
      </c>
      <c r="B13" s="21" t="s">
        <v>42</v>
      </c>
      <c r="C13" s="9"/>
      <c r="D13" s="9"/>
      <c r="E13" s="9">
        <v>25</v>
      </c>
      <c r="F13" s="9">
        <f t="shared" si="1"/>
        <v>1.0416666666666667</v>
      </c>
      <c r="G13" s="9" t="s">
        <v>43</v>
      </c>
      <c r="H13" s="9">
        <v>1</v>
      </c>
      <c r="I13" s="20">
        <f t="shared" si="2"/>
        <v>1.0416666666666667</v>
      </c>
      <c r="J13" s="11">
        <f t="shared" si="3"/>
        <v>0.31114718614718617</v>
      </c>
    </row>
    <row r="14" spans="1:13" x14ac:dyDescent="0.25">
      <c r="A14" s="9">
        <v>12</v>
      </c>
      <c r="B14" s="21" t="s">
        <v>45</v>
      </c>
      <c r="C14" s="9">
        <v>18</v>
      </c>
      <c r="D14" s="9"/>
      <c r="E14" s="9">
        <f>L$4*C14</f>
        <v>4.8239999999999998</v>
      </c>
      <c r="F14" s="9">
        <f t="shared" si="1"/>
        <v>0.20099999999999998</v>
      </c>
      <c r="G14" s="9" t="s">
        <v>46</v>
      </c>
      <c r="H14" s="9">
        <v>1</v>
      </c>
      <c r="I14" s="20">
        <f t="shared" si="2"/>
        <v>0.20099999999999998</v>
      </c>
      <c r="J14" s="11">
        <f t="shared" si="3"/>
        <v>6.0038961038961031E-2</v>
      </c>
    </row>
    <row r="15" spans="1:13" x14ac:dyDescent="0.25">
      <c r="A15" s="9">
        <v>13</v>
      </c>
      <c r="B15" s="21" t="s">
        <v>87</v>
      </c>
      <c r="C15" s="9">
        <v>36</v>
      </c>
      <c r="D15" s="9"/>
      <c r="E15" s="9">
        <f>L$4*C15</f>
        <v>9.6479999999999997</v>
      </c>
      <c r="F15" s="9">
        <f t="shared" si="1"/>
        <v>0.40199999999999997</v>
      </c>
      <c r="G15" s="9" t="s">
        <v>47</v>
      </c>
      <c r="H15" s="9">
        <v>2</v>
      </c>
      <c r="I15" s="20">
        <f t="shared" si="2"/>
        <v>0.20099999999999998</v>
      </c>
      <c r="J15" s="11">
        <f t="shared" si="3"/>
        <v>6.0038961038961031E-2</v>
      </c>
    </row>
    <row r="16" spans="1:13" x14ac:dyDescent="0.25">
      <c r="A16" s="9">
        <v>14</v>
      </c>
      <c r="B16" s="21" t="s">
        <v>51</v>
      </c>
      <c r="C16" s="9">
        <v>163</v>
      </c>
      <c r="D16" s="9">
        <v>46</v>
      </c>
      <c r="E16" s="9">
        <f>(L$4*C16)+(D16*M$4)</f>
        <v>53.160000000000004</v>
      </c>
      <c r="F16" s="9">
        <f t="shared" si="1"/>
        <v>2.2150000000000003</v>
      </c>
      <c r="G16" s="9" t="s">
        <v>52</v>
      </c>
      <c r="H16" s="9">
        <v>4</v>
      </c>
      <c r="I16" s="20">
        <f t="shared" si="2"/>
        <v>0.55375000000000008</v>
      </c>
      <c r="J16" s="11">
        <f t="shared" si="3"/>
        <v>0.16540584415584417</v>
      </c>
    </row>
    <row r="17" spans="1:11" x14ac:dyDescent="0.25">
      <c r="A17" s="9">
        <v>15</v>
      </c>
      <c r="B17" s="21" t="s">
        <v>50</v>
      </c>
      <c r="C17" s="9"/>
      <c r="D17" s="9"/>
      <c r="E17" s="9">
        <v>7</v>
      </c>
      <c r="F17" s="9">
        <f t="shared" si="1"/>
        <v>0.29166666666666669</v>
      </c>
      <c r="G17" s="9" t="s">
        <v>53</v>
      </c>
      <c r="H17" s="9">
        <v>1</v>
      </c>
      <c r="I17" s="20">
        <f t="shared" si="2"/>
        <v>0.29166666666666669</v>
      </c>
      <c r="J17" s="11">
        <f t="shared" si="3"/>
        <v>8.7121212121212127E-2</v>
      </c>
    </row>
    <row r="18" spans="1:11" x14ac:dyDescent="0.25">
      <c r="A18" s="9">
        <v>16</v>
      </c>
      <c r="B18" s="21" t="s">
        <v>54</v>
      </c>
      <c r="C18" s="9">
        <v>14</v>
      </c>
      <c r="D18" s="9"/>
      <c r="E18" s="9">
        <f>L$4*C18</f>
        <v>3.7520000000000002</v>
      </c>
      <c r="F18" s="9">
        <f t="shared" si="1"/>
        <v>0.15633333333333335</v>
      </c>
      <c r="G18" s="9" t="s">
        <v>55</v>
      </c>
      <c r="H18" s="9">
        <v>1</v>
      </c>
      <c r="I18" s="20">
        <f t="shared" si="2"/>
        <v>0.15633333333333335</v>
      </c>
      <c r="J18" s="11">
        <f t="shared" si="3"/>
        <v>4.6696969696969702E-2</v>
      </c>
    </row>
    <row r="19" spans="1:11" x14ac:dyDescent="0.25">
      <c r="A19" s="9">
        <v>17</v>
      </c>
      <c r="B19" s="21" t="s">
        <v>56</v>
      </c>
      <c r="C19" s="9">
        <v>15</v>
      </c>
      <c r="D19" s="9"/>
      <c r="E19" s="9">
        <f>L$4*C19</f>
        <v>4.0200000000000005</v>
      </c>
      <c r="F19" s="9">
        <f t="shared" si="1"/>
        <v>0.16750000000000001</v>
      </c>
      <c r="G19" s="9" t="s">
        <v>57</v>
      </c>
      <c r="H19" s="9">
        <v>1</v>
      </c>
      <c r="I19" s="20">
        <f t="shared" si="2"/>
        <v>0.16750000000000001</v>
      </c>
      <c r="J19" s="11">
        <f t="shared" si="3"/>
        <v>5.0032467532467532E-2</v>
      </c>
    </row>
    <row r="20" spans="1:11" x14ac:dyDescent="0.25">
      <c r="A20" s="9">
        <v>18</v>
      </c>
      <c r="B20" s="21" t="s">
        <v>59</v>
      </c>
      <c r="C20" s="9"/>
      <c r="D20" s="9">
        <v>34</v>
      </c>
      <c r="E20" s="9">
        <f>(L$4*C20)+(D20*M$4)</f>
        <v>7.0039999999999996</v>
      </c>
      <c r="F20" s="9">
        <f t="shared" si="1"/>
        <v>0.29183333333333333</v>
      </c>
      <c r="G20" s="9" t="s">
        <v>61</v>
      </c>
      <c r="H20" s="9">
        <v>1</v>
      </c>
      <c r="I20" s="20">
        <f t="shared" si="2"/>
        <v>0.29183333333333333</v>
      </c>
      <c r="J20" s="11">
        <f t="shared" si="3"/>
        <v>8.7170995670995677E-2</v>
      </c>
    </row>
    <row r="21" spans="1:11" x14ac:dyDescent="0.25">
      <c r="A21" s="9">
        <v>19</v>
      </c>
      <c r="B21" s="21" t="s">
        <v>62</v>
      </c>
      <c r="C21" s="9"/>
      <c r="D21" s="9">
        <v>146</v>
      </c>
      <c r="E21" s="9">
        <f t="shared" ref="E21:E24" si="4">(L$4*C21)+(D21*M$4)</f>
        <v>30.075999999999997</v>
      </c>
      <c r="F21" s="9">
        <f t="shared" si="1"/>
        <v>1.2531666666666665</v>
      </c>
      <c r="G21" s="9" t="s">
        <v>63</v>
      </c>
      <c r="H21" s="9">
        <v>1</v>
      </c>
      <c r="I21" s="20">
        <f t="shared" si="2"/>
        <v>1.2531666666666665</v>
      </c>
      <c r="J21" s="11">
        <f t="shared" si="3"/>
        <v>0.37432251082251078</v>
      </c>
    </row>
    <row r="22" spans="1:11" x14ac:dyDescent="0.25">
      <c r="A22" s="9">
        <v>20</v>
      </c>
      <c r="B22" s="21" t="s">
        <v>64</v>
      </c>
      <c r="C22" s="9">
        <v>20</v>
      </c>
      <c r="D22" s="9"/>
      <c r="E22" s="9">
        <f t="shared" si="4"/>
        <v>5.36</v>
      </c>
      <c r="F22" s="9">
        <f t="shared" si="1"/>
        <v>0.22333333333333336</v>
      </c>
      <c r="G22" s="9" t="s">
        <v>65</v>
      </c>
      <c r="H22" s="9">
        <v>1</v>
      </c>
      <c r="I22" s="20">
        <f t="shared" si="2"/>
        <v>0.22333333333333336</v>
      </c>
      <c r="J22" s="11">
        <f t="shared" si="3"/>
        <v>6.6709956709956719E-2</v>
      </c>
    </row>
    <row r="23" spans="1:11" x14ac:dyDescent="0.25">
      <c r="A23" s="9">
        <v>21</v>
      </c>
      <c r="B23" s="10"/>
      <c r="C23" s="9"/>
      <c r="D23" s="9"/>
      <c r="E23" s="9">
        <f t="shared" si="4"/>
        <v>0</v>
      </c>
      <c r="F23" s="9">
        <f t="shared" si="1"/>
        <v>0</v>
      </c>
      <c r="G23" s="9"/>
      <c r="H23" s="9"/>
      <c r="I23" s="20"/>
      <c r="J23" s="9"/>
    </row>
    <row r="24" spans="1:11" x14ac:dyDescent="0.25">
      <c r="A24" s="9">
        <v>22</v>
      </c>
      <c r="B24" s="10"/>
      <c r="C24" s="9"/>
      <c r="D24" s="9"/>
      <c r="E24" s="9">
        <f t="shared" si="4"/>
        <v>0</v>
      </c>
      <c r="F24" s="9">
        <f t="shared" si="1"/>
        <v>0</v>
      </c>
      <c r="G24" s="9"/>
      <c r="H24" s="9"/>
      <c r="I24" s="20"/>
      <c r="J24" s="9"/>
    </row>
    <row r="25" spans="1:11" x14ac:dyDescent="0.25">
      <c r="B25" s="7"/>
      <c r="C25" s="2"/>
      <c r="D25" s="2"/>
      <c r="E25" s="16">
        <f>SUM(E3:E24)</f>
        <v>305.988</v>
      </c>
      <c r="F25" s="2"/>
    </row>
    <row r="26" spans="1:11" x14ac:dyDescent="0.25">
      <c r="B26" s="7"/>
      <c r="C26" s="2" t="s">
        <v>34</v>
      </c>
      <c r="D26" s="2"/>
      <c r="E26" s="17">
        <f>100*E25/77</f>
        <v>397.38701298701295</v>
      </c>
      <c r="F26" s="2"/>
    </row>
    <row r="27" spans="1:11" x14ac:dyDescent="0.25">
      <c r="B27" s="7"/>
      <c r="C27" s="2"/>
      <c r="D27" s="2"/>
      <c r="E27" s="2"/>
      <c r="F27" s="2"/>
    </row>
    <row r="28" spans="1:11" x14ac:dyDescent="0.25">
      <c r="A28" s="19" t="s">
        <v>70</v>
      </c>
      <c r="B28" s="7"/>
      <c r="C28" s="2"/>
      <c r="D28" s="2"/>
      <c r="E28" s="2"/>
      <c r="F28" s="2"/>
    </row>
    <row r="29" spans="1:11" x14ac:dyDescent="0.25">
      <c r="B29" s="7"/>
      <c r="C29" s="2"/>
      <c r="D29" s="2"/>
      <c r="E29" s="2"/>
      <c r="F29" s="2"/>
      <c r="G29" s="2"/>
    </row>
    <row r="30" spans="1:11" ht="27.6" x14ac:dyDescent="0.25">
      <c r="A30" s="13" t="s">
        <v>13</v>
      </c>
      <c r="B30" s="5" t="s">
        <v>58</v>
      </c>
      <c r="C30" s="15" t="s">
        <v>14</v>
      </c>
      <c r="D30" s="15" t="s">
        <v>60</v>
      </c>
      <c r="E30" s="5" t="s">
        <v>0</v>
      </c>
      <c r="F30" s="15" t="s">
        <v>105</v>
      </c>
      <c r="G30" s="5" t="s">
        <v>19</v>
      </c>
      <c r="H30" s="5" t="s">
        <v>15</v>
      </c>
      <c r="I30" s="5" t="s">
        <v>21</v>
      </c>
      <c r="J30" s="15" t="s">
        <v>23</v>
      </c>
      <c r="K30" s="5" t="s">
        <v>22</v>
      </c>
    </row>
    <row r="31" spans="1:11" x14ac:dyDescent="0.25">
      <c r="A31" s="9">
        <v>1</v>
      </c>
      <c r="B31" s="10" t="s">
        <v>71</v>
      </c>
      <c r="C31" s="9">
        <v>100</v>
      </c>
      <c r="D31" s="9"/>
      <c r="E31" s="9">
        <f>(L$4*C31)+(D31*M$4)</f>
        <v>26.8</v>
      </c>
      <c r="F31" s="9">
        <v>0.3</v>
      </c>
      <c r="G31" s="9">
        <f>(E31+F31)/24</f>
        <v>1.1291666666666667</v>
      </c>
      <c r="H31" s="14" t="s">
        <v>72</v>
      </c>
      <c r="I31" s="11">
        <v>2</v>
      </c>
      <c r="J31" s="11">
        <f>G31/I31</f>
        <v>0.56458333333333333</v>
      </c>
      <c r="K31" s="11">
        <f>23*J31/77</f>
        <v>0.16864177489177487</v>
      </c>
    </row>
    <row r="32" spans="1:11" x14ac:dyDescent="0.25">
      <c r="A32" s="9">
        <v>2</v>
      </c>
      <c r="B32" s="10" t="s">
        <v>73</v>
      </c>
      <c r="C32" s="9">
        <v>120</v>
      </c>
      <c r="D32" s="9"/>
      <c r="E32" s="9">
        <f>(L$4*C32)+(D32*M$4)</f>
        <v>32.160000000000004</v>
      </c>
      <c r="F32" s="9">
        <v>20.5</v>
      </c>
      <c r="G32" s="9">
        <f>(E32+F32)/24</f>
        <v>2.1941666666666668</v>
      </c>
      <c r="H32" s="14" t="s">
        <v>74</v>
      </c>
      <c r="I32" s="11">
        <v>2</v>
      </c>
      <c r="J32" s="11">
        <f>G32/I32</f>
        <v>1.0970833333333334</v>
      </c>
      <c r="K32" s="11">
        <f>23*J32/77</f>
        <v>0.32770021645021646</v>
      </c>
    </row>
    <row r="33" spans="1:11" x14ac:dyDescent="0.25">
      <c r="A33" s="9">
        <v>3</v>
      </c>
      <c r="B33" s="10" t="s">
        <v>75</v>
      </c>
      <c r="C33" s="9">
        <v>235</v>
      </c>
      <c r="D33" s="9"/>
      <c r="E33" s="9">
        <f t="shared" ref="E33:E45" si="5">(L$4*C33)+(D33*M$4)</f>
        <v>62.980000000000004</v>
      </c>
      <c r="F33" s="9">
        <v>11</v>
      </c>
      <c r="G33" s="9">
        <f t="shared" ref="G33:G45" si="6">(E33+F33)/24</f>
        <v>3.0825</v>
      </c>
      <c r="H33" s="14" t="s">
        <v>76</v>
      </c>
      <c r="I33" s="11">
        <v>2</v>
      </c>
      <c r="J33" s="11">
        <f t="shared" ref="J33:J45" si="7">G33/I33</f>
        <v>1.54125</v>
      </c>
      <c r="K33" s="11">
        <f t="shared" ref="K33:K45" si="8">23*J33/77</f>
        <v>0.46037337662337657</v>
      </c>
    </row>
    <row r="34" spans="1:11" x14ac:dyDescent="0.25">
      <c r="A34" s="9">
        <v>4</v>
      </c>
      <c r="B34" s="10" t="s">
        <v>77</v>
      </c>
      <c r="C34" s="9">
        <v>320</v>
      </c>
      <c r="D34" s="9">
        <v>140</v>
      </c>
      <c r="E34" s="9">
        <f t="shared" si="5"/>
        <v>114.60000000000001</v>
      </c>
      <c r="F34" s="9">
        <v>270</v>
      </c>
      <c r="G34" s="9">
        <f t="shared" si="6"/>
        <v>16.025000000000002</v>
      </c>
      <c r="H34" s="14" t="s">
        <v>78</v>
      </c>
      <c r="I34" s="11">
        <v>3</v>
      </c>
      <c r="J34" s="11">
        <f t="shared" si="7"/>
        <v>5.3416666666666677</v>
      </c>
      <c r="K34" s="11">
        <f t="shared" si="8"/>
        <v>1.5955627705627708</v>
      </c>
    </row>
    <row r="35" spans="1:11" x14ac:dyDescent="0.25">
      <c r="A35" s="9">
        <v>5</v>
      </c>
      <c r="B35" s="10" t="s">
        <v>79</v>
      </c>
      <c r="C35" s="9"/>
      <c r="D35" s="9"/>
      <c r="E35" s="9">
        <f t="shared" si="5"/>
        <v>0</v>
      </c>
      <c r="F35" s="9">
        <v>627</v>
      </c>
      <c r="G35" s="9">
        <f t="shared" si="6"/>
        <v>26.125</v>
      </c>
      <c r="H35" s="14" t="s">
        <v>81</v>
      </c>
      <c r="I35" s="11">
        <v>1</v>
      </c>
      <c r="J35" s="11">
        <f t="shared" si="7"/>
        <v>26.125</v>
      </c>
      <c r="K35" s="11">
        <f t="shared" si="8"/>
        <v>7.8035714285714288</v>
      </c>
    </row>
    <row r="36" spans="1:11" x14ac:dyDescent="0.25">
      <c r="A36" s="9">
        <v>6</v>
      </c>
      <c r="B36" s="10" t="s">
        <v>82</v>
      </c>
      <c r="C36" s="9">
        <v>61</v>
      </c>
      <c r="D36" s="9"/>
      <c r="E36" s="9">
        <f t="shared" si="5"/>
        <v>16.348000000000003</v>
      </c>
      <c r="F36" s="9">
        <v>68</v>
      </c>
      <c r="G36" s="9">
        <f t="shared" si="6"/>
        <v>3.5145</v>
      </c>
      <c r="H36" s="14" t="s">
        <v>83</v>
      </c>
      <c r="I36" s="11">
        <v>2</v>
      </c>
      <c r="J36" s="11">
        <f t="shared" si="7"/>
        <v>1.75725</v>
      </c>
      <c r="K36" s="11">
        <f t="shared" si="8"/>
        <v>0.52489285714285716</v>
      </c>
    </row>
    <row r="37" spans="1:11" x14ac:dyDescent="0.25">
      <c r="A37" s="9">
        <v>7</v>
      </c>
      <c r="B37" s="10" t="s">
        <v>84</v>
      </c>
      <c r="C37" s="9">
        <v>88</v>
      </c>
      <c r="D37" s="9"/>
      <c r="E37" s="9">
        <f t="shared" si="5"/>
        <v>23.584000000000003</v>
      </c>
      <c r="F37" s="9">
        <v>11.1</v>
      </c>
      <c r="G37" s="9">
        <f t="shared" si="6"/>
        <v>1.4451666666666669</v>
      </c>
      <c r="H37" s="14" t="s">
        <v>85</v>
      </c>
      <c r="I37" s="11">
        <v>2</v>
      </c>
      <c r="J37" s="11">
        <f t="shared" si="7"/>
        <v>0.72258333333333347</v>
      </c>
      <c r="K37" s="11">
        <f t="shared" si="8"/>
        <v>0.21583658008658013</v>
      </c>
    </row>
    <row r="38" spans="1:11" x14ac:dyDescent="0.25">
      <c r="A38" s="9">
        <v>8</v>
      </c>
      <c r="B38" s="10" t="s">
        <v>86</v>
      </c>
      <c r="C38" s="9">
        <v>106</v>
      </c>
      <c r="D38" s="9"/>
      <c r="E38" s="9">
        <f t="shared" si="5"/>
        <v>28.408000000000001</v>
      </c>
      <c r="F38" s="9">
        <v>55</v>
      </c>
      <c r="G38" s="9">
        <f t="shared" si="6"/>
        <v>3.4753333333333334</v>
      </c>
      <c r="H38" s="14" t="s">
        <v>89</v>
      </c>
      <c r="I38" s="11">
        <v>2</v>
      </c>
      <c r="J38" s="11">
        <f t="shared" si="7"/>
        <v>1.7376666666666667</v>
      </c>
      <c r="K38" s="11">
        <f t="shared" si="8"/>
        <v>0.51904329004328997</v>
      </c>
    </row>
    <row r="39" spans="1:11" x14ac:dyDescent="0.25">
      <c r="A39" s="9">
        <v>9</v>
      </c>
      <c r="B39" s="10" t="s">
        <v>88</v>
      </c>
      <c r="C39" s="9">
        <v>165</v>
      </c>
      <c r="D39" s="9"/>
      <c r="E39" s="9">
        <f t="shared" si="5"/>
        <v>44.220000000000006</v>
      </c>
      <c r="F39" s="9">
        <v>9</v>
      </c>
      <c r="G39" s="9">
        <f t="shared" si="6"/>
        <v>2.2175000000000002</v>
      </c>
      <c r="H39" s="14" t="s">
        <v>90</v>
      </c>
      <c r="I39" s="11">
        <v>2</v>
      </c>
      <c r="J39" s="11">
        <f t="shared" si="7"/>
        <v>1.1087500000000001</v>
      </c>
      <c r="K39" s="11">
        <f t="shared" si="8"/>
        <v>0.33118506493506494</v>
      </c>
    </row>
    <row r="40" spans="1:11" x14ac:dyDescent="0.25">
      <c r="A40" s="9">
        <v>10</v>
      </c>
      <c r="B40" s="10" t="s">
        <v>91</v>
      </c>
      <c r="C40" s="9">
        <v>13</v>
      </c>
      <c r="D40" s="9"/>
      <c r="E40" s="9">
        <f t="shared" si="5"/>
        <v>3.484</v>
      </c>
      <c r="F40" s="9">
        <v>40</v>
      </c>
      <c r="G40" s="9">
        <f t="shared" si="6"/>
        <v>1.8118333333333334</v>
      </c>
      <c r="H40" s="14" t="s">
        <v>92</v>
      </c>
      <c r="I40" s="11">
        <v>1</v>
      </c>
      <c r="J40" s="11">
        <f t="shared" si="7"/>
        <v>1.8118333333333334</v>
      </c>
      <c r="K40" s="11">
        <f t="shared" si="8"/>
        <v>0.54119696969696973</v>
      </c>
    </row>
    <row r="41" spans="1:11" x14ac:dyDescent="0.25">
      <c r="A41" s="9">
        <v>11</v>
      </c>
      <c r="B41" s="10" t="s">
        <v>93</v>
      </c>
      <c r="C41" s="9">
        <v>82</v>
      </c>
      <c r="D41" s="9"/>
      <c r="E41" s="9">
        <f t="shared" si="5"/>
        <v>21.976000000000003</v>
      </c>
      <c r="F41" s="9">
        <v>10.4</v>
      </c>
      <c r="G41" s="9">
        <f t="shared" si="6"/>
        <v>1.3490000000000002</v>
      </c>
      <c r="H41" s="14" t="s">
        <v>94</v>
      </c>
      <c r="I41" s="11">
        <v>2</v>
      </c>
      <c r="J41" s="11">
        <f t="shared" si="7"/>
        <v>0.6745000000000001</v>
      </c>
      <c r="K41" s="11">
        <f t="shared" si="8"/>
        <v>0.201474025974026</v>
      </c>
    </row>
    <row r="42" spans="1:11" x14ac:dyDescent="0.25">
      <c r="A42" s="9">
        <v>12</v>
      </c>
      <c r="B42" s="10" t="s">
        <v>95</v>
      </c>
      <c r="C42" s="9">
        <v>276</v>
      </c>
      <c r="D42" s="9"/>
      <c r="E42" s="9">
        <f t="shared" si="5"/>
        <v>73.968000000000004</v>
      </c>
      <c r="F42" s="9">
        <v>30</v>
      </c>
      <c r="G42" s="9">
        <f t="shared" si="6"/>
        <v>4.3319999999999999</v>
      </c>
      <c r="H42" s="14" t="s">
        <v>96</v>
      </c>
      <c r="I42" s="11">
        <v>2</v>
      </c>
      <c r="J42" s="11">
        <f t="shared" si="7"/>
        <v>2.1659999999999999</v>
      </c>
      <c r="K42" s="11">
        <f t="shared" si="8"/>
        <v>0.646987012987013</v>
      </c>
    </row>
    <row r="43" spans="1:11" x14ac:dyDescent="0.25">
      <c r="A43" s="9">
        <v>13</v>
      </c>
      <c r="B43" s="10" t="s">
        <v>97</v>
      </c>
      <c r="C43" s="9">
        <v>167</v>
      </c>
      <c r="D43" s="9"/>
      <c r="E43" s="9">
        <f t="shared" si="5"/>
        <v>44.756</v>
      </c>
      <c r="F43" s="9">
        <v>8</v>
      </c>
      <c r="G43" s="9">
        <f t="shared" si="6"/>
        <v>2.1981666666666668</v>
      </c>
      <c r="H43" s="14" t="s">
        <v>100</v>
      </c>
      <c r="I43" s="11">
        <v>2</v>
      </c>
      <c r="J43" s="11">
        <f t="shared" si="7"/>
        <v>1.0990833333333334</v>
      </c>
      <c r="K43" s="11">
        <f t="shared" si="8"/>
        <v>0.32829761904761906</v>
      </c>
    </row>
    <row r="44" spans="1:11" x14ac:dyDescent="0.25">
      <c r="A44" s="9">
        <v>14</v>
      </c>
      <c r="B44" s="10" t="s">
        <v>98</v>
      </c>
      <c r="C44" s="9">
        <v>166</v>
      </c>
      <c r="D44" s="9"/>
      <c r="E44" s="9">
        <f t="shared" si="5"/>
        <v>44.488</v>
      </c>
      <c r="F44" s="9">
        <v>5</v>
      </c>
      <c r="G44" s="9">
        <f t="shared" si="6"/>
        <v>2.0619999999999998</v>
      </c>
      <c r="H44" s="14" t="s">
        <v>101</v>
      </c>
      <c r="I44" s="11">
        <v>2</v>
      </c>
      <c r="J44" s="11">
        <f t="shared" si="7"/>
        <v>1.0309999999999999</v>
      </c>
      <c r="K44" s="11">
        <f t="shared" si="8"/>
        <v>0.30796103896103894</v>
      </c>
    </row>
    <row r="45" spans="1:11" x14ac:dyDescent="0.25">
      <c r="A45" s="9">
        <v>15</v>
      </c>
      <c r="B45" s="10" t="s">
        <v>99</v>
      </c>
      <c r="C45" s="9">
        <v>140</v>
      </c>
      <c r="D45" s="9"/>
      <c r="E45" s="9">
        <f t="shared" si="5"/>
        <v>37.520000000000003</v>
      </c>
      <c r="F45" s="9">
        <v>61</v>
      </c>
      <c r="G45" s="9">
        <f t="shared" si="6"/>
        <v>4.1050000000000004</v>
      </c>
      <c r="H45" s="11" t="s">
        <v>102</v>
      </c>
      <c r="I45" s="11">
        <v>2</v>
      </c>
      <c r="J45" s="11">
        <f t="shared" si="7"/>
        <v>2.0525000000000002</v>
      </c>
      <c r="K45" s="11">
        <f t="shared" si="8"/>
        <v>0.61308441558441562</v>
      </c>
    </row>
    <row r="46" spans="1:11" x14ac:dyDescent="0.25">
      <c r="A46" s="9"/>
      <c r="B46" s="10"/>
      <c r="C46" s="12"/>
      <c r="D46" s="12"/>
      <c r="E46" s="9"/>
      <c r="F46" s="12"/>
      <c r="G46" s="9"/>
      <c r="H46" s="9"/>
      <c r="I46" s="11"/>
      <c r="J46" s="9"/>
    </row>
    <row r="47" spans="1:11" x14ac:dyDescent="0.25">
      <c r="B47" s="7"/>
      <c r="C47" s="2"/>
      <c r="D47" s="2"/>
      <c r="E47" s="16">
        <f>SUM(E31:E46)</f>
        <v>575.29200000000014</v>
      </c>
      <c r="F47" s="16">
        <f>SUM(F31:F46)</f>
        <v>1226.3000000000002</v>
      </c>
      <c r="G47" s="22">
        <f>SUM(E47:F47)</f>
        <v>1801.5920000000003</v>
      </c>
    </row>
    <row r="48" spans="1:11" x14ac:dyDescent="0.25">
      <c r="B48" s="7"/>
      <c r="C48" s="2" t="s">
        <v>34</v>
      </c>
      <c r="D48" s="2"/>
      <c r="E48" s="17">
        <f>100*E47/77</f>
        <v>747.13246753246767</v>
      </c>
      <c r="F48" s="17">
        <f>100*F47/77</f>
        <v>1592.5974025974028</v>
      </c>
      <c r="G48" s="23">
        <f>SUM(E48:F48)</f>
        <v>2339.7298701298705</v>
      </c>
    </row>
    <row r="50" spans="1:11" x14ac:dyDescent="0.25">
      <c r="A50" s="19" t="s">
        <v>103</v>
      </c>
    </row>
    <row r="52" spans="1:11" ht="27.6" x14ac:dyDescent="0.25">
      <c r="A52" s="13" t="s">
        <v>13</v>
      </c>
      <c r="B52" s="5" t="s">
        <v>58</v>
      </c>
      <c r="C52" s="15" t="s">
        <v>14</v>
      </c>
      <c r="D52" s="15" t="s">
        <v>60</v>
      </c>
      <c r="E52" s="5" t="s">
        <v>0</v>
      </c>
      <c r="F52" s="15" t="s">
        <v>105</v>
      </c>
      <c r="G52" s="5" t="s">
        <v>19</v>
      </c>
      <c r="H52" s="5" t="s">
        <v>15</v>
      </c>
      <c r="I52" s="5" t="s">
        <v>21</v>
      </c>
      <c r="J52" s="15" t="s">
        <v>23</v>
      </c>
      <c r="K52" s="5" t="s">
        <v>22</v>
      </c>
    </row>
    <row r="53" spans="1:11" x14ac:dyDescent="0.25">
      <c r="A53" s="9">
        <v>1</v>
      </c>
      <c r="B53" s="10" t="s">
        <v>104</v>
      </c>
      <c r="C53" s="9"/>
      <c r="D53" s="9"/>
      <c r="E53" s="9"/>
      <c r="F53" s="9">
        <v>20</v>
      </c>
      <c r="G53" s="9">
        <f>(E53+F53)/24</f>
        <v>0.83333333333333337</v>
      </c>
      <c r="H53" s="14" t="s">
        <v>116</v>
      </c>
      <c r="I53" s="11">
        <v>1</v>
      </c>
      <c r="J53" s="11">
        <f>G53/I53</f>
        <v>0.83333333333333337</v>
      </c>
      <c r="K53" s="11">
        <f>23*J53/77</f>
        <v>0.24891774891774893</v>
      </c>
    </row>
    <row r="54" spans="1:11" x14ac:dyDescent="0.25">
      <c r="A54" s="9">
        <v>2</v>
      </c>
      <c r="B54" s="10" t="s">
        <v>106</v>
      </c>
      <c r="C54" s="9"/>
      <c r="D54" s="9"/>
      <c r="E54" s="9"/>
      <c r="F54" s="9">
        <v>40</v>
      </c>
      <c r="G54" s="9">
        <f>(E54+F54)/24</f>
        <v>1.6666666666666667</v>
      </c>
      <c r="H54" s="14" t="s">
        <v>117</v>
      </c>
      <c r="I54" s="11">
        <v>1</v>
      </c>
      <c r="J54" s="11">
        <f>G54/I54</f>
        <v>1.6666666666666667</v>
      </c>
      <c r="K54" s="11">
        <f>23*J54/77</f>
        <v>0.49783549783549785</v>
      </c>
    </row>
    <row r="55" spans="1:11" x14ac:dyDescent="0.25">
      <c r="A55" s="9">
        <v>3</v>
      </c>
      <c r="B55" s="10" t="s">
        <v>107</v>
      </c>
      <c r="C55" s="9"/>
      <c r="D55" s="9"/>
      <c r="E55" s="9"/>
      <c r="F55" s="9">
        <v>250</v>
      </c>
      <c r="G55" s="9">
        <f t="shared" ref="G55:G62" si="9">(E55+F55)/24</f>
        <v>10.416666666666666</v>
      </c>
      <c r="H55" s="14" t="s">
        <v>115</v>
      </c>
      <c r="I55" s="11">
        <v>1</v>
      </c>
      <c r="J55" s="11">
        <f t="shared" ref="J55:J62" si="10">G55/I55</f>
        <v>10.416666666666666</v>
      </c>
      <c r="K55" s="11">
        <f t="shared" ref="K55:K62" si="11">23*J55/77</f>
        <v>3.1114718614718613</v>
      </c>
    </row>
    <row r="56" spans="1:11" x14ac:dyDescent="0.25">
      <c r="A56" s="9">
        <v>4</v>
      </c>
      <c r="B56" s="10" t="s">
        <v>108</v>
      </c>
      <c r="C56" s="9"/>
      <c r="D56" s="9"/>
      <c r="E56" s="9"/>
      <c r="F56" s="9">
        <v>50</v>
      </c>
      <c r="G56" s="9">
        <f t="shared" si="9"/>
        <v>2.0833333333333335</v>
      </c>
      <c r="H56" s="14" t="s">
        <v>118</v>
      </c>
      <c r="I56" s="11">
        <v>1</v>
      </c>
      <c r="J56" s="11">
        <f t="shared" si="10"/>
        <v>2.0833333333333335</v>
      </c>
      <c r="K56" s="11">
        <f t="shared" si="11"/>
        <v>0.62229437229437234</v>
      </c>
    </row>
    <row r="57" spans="1:11" x14ac:dyDescent="0.25">
      <c r="A57" s="9">
        <v>5</v>
      </c>
      <c r="B57" s="10" t="s">
        <v>109</v>
      </c>
      <c r="C57" s="9"/>
      <c r="D57" s="9"/>
      <c r="E57" s="9"/>
      <c r="F57" s="9">
        <v>50</v>
      </c>
      <c r="G57" s="9">
        <f t="shared" si="9"/>
        <v>2.0833333333333335</v>
      </c>
      <c r="H57" s="14" t="s">
        <v>119</v>
      </c>
      <c r="I57" s="11">
        <v>1</v>
      </c>
      <c r="J57" s="11">
        <f t="shared" si="10"/>
        <v>2.0833333333333335</v>
      </c>
      <c r="K57" s="11">
        <f t="shared" si="11"/>
        <v>0.62229437229437234</v>
      </c>
    </row>
    <row r="58" spans="1:11" x14ac:dyDescent="0.25">
      <c r="A58" s="9">
        <v>6</v>
      </c>
      <c r="B58" s="10" t="s">
        <v>110</v>
      </c>
      <c r="C58" s="9"/>
      <c r="D58" s="9"/>
      <c r="E58" s="9"/>
      <c r="F58" s="9">
        <v>40</v>
      </c>
      <c r="G58" s="9">
        <f t="shared" si="9"/>
        <v>1.6666666666666667</v>
      </c>
      <c r="H58" s="14" t="s">
        <v>120</v>
      </c>
      <c r="I58" s="11">
        <v>1</v>
      </c>
      <c r="J58" s="11">
        <f t="shared" si="10"/>
        <v>1.6666666666666667</v>
      </c>
      <c r="K58" s="11">
        <f t="shared" si="11"/>
        <v>0.49783549783549785</v>
      </c>
    </row>
    <row r="59" spans="1:11" x14ac:dyDescent="0.25">
      <c r="A59" s="9">
        <v>7</v>
      </c>
      <c r="B59" s="10" t="s">
        <v>111</v>
      </c>
      <c r="C59" s="9"/>
      <c r="D59" s="9"/>
      <c r="E59" s="9"/>
      <c r="F59" s="9">
        <v>100</v>
      </c>
      <c r="G59" s="9">
        <f t="shared" si="9"/>
        <v>4.166666666666667</v>
      </c>
      <c r="H59" s="14" t="s">
        <v>121</v>
      </c>
      <c r="I59" s="11">
        <v>1</v>
      </c>
      <c r="J59" s="11">
        <f t="shared" si="10"/>
        <v>4.166666666666667</v>
      </c>
      <c r="K59" s="11">
        <f t="shared" si="11"/>
        <v>1.2445887445887447</v>
      </c>
    </row>
    <row r="60" spans="1:11" x14ac:dyDescent="0.25">
      <c r="A60" s="9">
        <v>8</v>
      </c>
      <c r="B60" s="10" t="s">
        <v>112</v>
      </c>
      <c r="C60" s="9"/>
      <c r="D60" s="9"/>
      <c r="E60" s="9"/>
      <c r="F60" s="9">
        <v>40</v>
      </c>
      <c r="G60" s="9">
        <f t="shared" si="9"/>
        <v>1.6666666666666667</v>
      </c>
      <c r="H60" s="14" t="s">
        <v>122</v>
      </c>
      <c r="I60" s="11">
        <v>1</v>
      </c>
      <c r="J60" s="11">
        <f t="shared" si="10"/>
        <v>1.6666666666666667</v>
      </c>
      <c r="K60" s="11">
        <f t="shared" si="11"/>
        <v>0.49783549783549785</v>
      </c>
    </row>
    <row r="61" spans="1:11" x14ac:dyDescent="0.25">
      <c r="A61" s="9">
        <v>9</v>
      </c>
      <c r="B61" s="10" t="s">
        <v>113</v>
      </c>
      <c r="F61" s="9">
        <v>50</v>
      </c>
      <c r="G61" s="9">
        <f t="shared" si="9"/>
        <v>2.0833333333333335</v>
      </c>
      <c r="H61" s="14" t="s">
        <v>123</v>
      </c>
      <c r="I61" s="11">
        <v>1</v>
      </c>
      <c r="J61" s="11">
        <f t="shared" si="10"/>
        <v>2.0833333333333335</v>
      </c>
      <c r="K61" s="11">
        <f t="shared" si="11"/>
        <v>0.62229437229437234</v>
      </c>
    </row>
    <row r="62" spans="1:11" x14ac:dyDescent="0.25">
      <c r="A62" s="9">
        <v>10</v>
      </c>
      <c r="B62" s="10" t="s">
        <v>114</v>
      </c>
      <c r="F62" s="9">
        <v>20</v>
      </c>
      <c r="G62" s="9">
        <f t="shared" si="9"/>
        <v>0.83333333333333337</v>
      </c>
      <c r="H62" s="14" t="s">
        <v>124</v>
      </c>
      <c r="I62" s="11">
        <v>1</v>
      </c>
      <c r="J62" s="11">
        <f t="shared" si="10"/>
        <v>0.83333333333333337</v>
      </c>
      <c r="K62" s="11">
        <f t="shared" si="11"/>
        <v>0.24891774891774893</v>
      </c>
    </row>
    <row r="63" spans="1:11" x14ac:dyDescent="0.25">
      <c r="C63" s="2"/>
      <c r="D63" s="2"/>
      <c r="F63" s="16">
        <f>SUM(F53:F62)</f>
        <v>660</v>
      </c>
      <c r="G63" s="22">
        <f>SUM(F63:F63)</f>
        <v>660</v>
      </c>
    </row>
    <row r="64" spans="1:11" x14ac:dyDescent="0.25">
      <c r="C64" s="2" t="s">
        <v>34</v>
      </c>
      <c r="D64" s="2"/>
      <c r="F64" s="17">
        <f>100*F63/77</f>
        <v>857.14285714285711</v>
      </c>
      <c r="G64" s="23">
        <f>SUM(F64:F64)</f>
        <v>857.14285714285711</v>
      </c>
    </row>
  </sheetData>
  <phoneticPr fontId="3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A4CFE-46F7-4E0B-BD06-0C63E4B30CD5}">
  <dimension ref="B2:L111"/>
  <sheetViews>
    <sheetView topLeftCell="A87" workbookViewId="0">
      <selection activeCell="M106" sqref="M106"/>
    </sheetView>
  </sheetViews>
  <sheetFormatPr defaultRowHeight="13.8" x14ac:dyDescent="0.25"/>
  <cols>
    <col min="4" max="4" width="11.69921875" customWidth="1"/>
    <col min="5" max="5" width="13.3984375" customWidth="1"/>
    <col min="7" max="7" width="12.19921875" customWidth="1"/>
    <col min="8" max="8" width="13.69921875" customWidth="1"/>
    <col min="9" max="9" width="10" customWidth="1"/>
  </cols>
  <sheetData>
    <row r="2" spans="2:12" x14ac:dyDescent="0.25">
      <c r="B2" s="7"/>
      <c r="C2" s="1" t="s">
        <v>5</v>
      </c>
      <c r="G2" s="8" t="s">
        <v>66</v>
      </c>
    </row>
    <row r="3" spans="2:12" x14ac:dyDescent="0.25">
      <c r="B3" s="7"/>
      <c r="D3" s="4" t="s">
        <v>1</v>
      </c>
      <c r="E3" s="4" t="s">
        <v>2</v>
      </c>
      <c r="F3" s="4" t="s">
        <v>3</v>
      </c>
      <c r="G3" s="4" t="s">
        <v>4</v>
      </c>
      <c r="H3" s="4" t="s">
        <v>44</v>
      </c>
    </row>
    <row r="4" spans="2:12" x14ac:dyDescent="0.25">
      <c r="B4" s="7">
        <v>1</v>
      </c>
      <c r="C4" s="2">
        <v>0</v>
      </c>
      <c r="E4">
        <v>47.31</v>
      </c>
      <c r="F4">
        <v>0</v>
      </c>
      <c r="G4">
        <v>3.58</v>
      </c>
      <c r="H4">
        <v>49.51</v>
      </c>
    </row>
    <row r="5" spans="2:12" x14ac:dyDescent="0.25">
      <c r="B5" s="7">
        <v>2</v>
      </c>
      <c r="C5" s="2">
        <v>4.1666666666666664E-2</v>
      </c>
      <c r="E5">
        <v>8.7799999999999994</v>
      </c>
      <c r="F5">
        <v>0</v>
      </c>
      <c r="G5">
        <v>2.35</v>
      </c>
      <c r="H5">
        <v>36.090000000000003</v>
      </c>
    </row>
    <row r="6" spans="2:12" x14ac:dyDescent="0.25">
      <c r="B6" s="7">
        <v>3</v>
      </c>
      <c r="C6" s="2">
        <v>8.3333333333333329E-2</v>
      </c>
      <c r="E6">
        <v>8.19</v>
      </c>
      <c r="F6">
        <v>0</v>
      </c>
      <c r="G6">
        <v>1.24</v>
      </c>
      <c r="H6">
        <v>31</v>
      </c>
    </row>
    <row r="7" spans="2:12" x14ac:dyDescent="0.25">
      <c r="B7" s="7">
        <v>4</v>
      </c>
      <c r="C7" s="2">
        <v>0.125</v>
      </c>
      <c r="E7">
        <v>4.5</v>
      </c>
      <c r="F7">
        <v>0</v>
      </c>
      <c r="G7">
        <v>1.22</v>
      </c>
      <c r="H7">
        <v>26.48</v>
      </c>
    </row>
    <row r="8" spans="2:12" x14ac:dyDescent="0.25">
      <c r="B8" s="7">
        <v>5</v>
      </c>
      <c r="C8" s="2">
        <v>0.16666666666666666</v>
      </c>
      <c r="E8">
        <v>-4.1500000000000004</v>
      </c>
      <c r="F8">
        <v>0</v>
      </c>
      <c r="G8">
        <v>1.19</v>
      </c>
      <c r="H8">
        <v>26.21</v>
      </c>
      <c r="L8" s="2"/>
    </row>
    <row r="9" spans="2:12" x14ac:dyDescent="0.25">
      <c r="B9" s="7">
        <v>6</v>
      </c>
      <c r="C9" s="2">
        <v>0.20833333333333334</v>
      </c>
      <c r="E9">
        <v>11.05</v>
      </c>
      <c r="F9">
        <v>0</v>
      </c>
      <c r="G9">
        <v>1.25</v>
      </c>
      <c r="H9">
        <v>27.47</v>
      </c>
      <c r="L9" s="2"/>
    </row>
    <row r="10" spans="2:12" x14ac:dyDescent="0.25">
      <c r="B10" s="7">
        <v>7</v>
      </c>
      <c r="C10" s="2">
        <v>0.25</v>
      </c>
      <c r="E10">
        <v>71.42</v>
      </c>
      <c r="F10">
        <v>23.91</v>
      </c>
      <c r="G10">
        <v>6</v>
      </c>
      <c r="H10">
        <v>31.49</v>
      </c>
      <c r="L10" s="2"/>
    </row>
    <row r="11" spans="2:12" x14ac:dyDescent="0.25">
      <c r="B11" s="7">
        <v>8</v>
      </c>
      <c r="C11" s="2">
        <v>0.29166666666666669</v>
      </c>
      <c r="E11">
        <v>179.23</v>
      </c>
      <c r="F11">
        <v>28.94</v>
      </c>
      <c r="G11">
        <v>8.6300000000000008</v>
      </c>
      <c r="H11">
        <v>64.180000000000007</v>
      </c>
      <c r="L11" s="2"/>
    </row>
    <row r="12" spans="2:12" x14ac:dyDescent="0.25">
      <c r="B12" s="7">
        <v>9</v>
      </c>
      <c r="C12" s="2">
        <v>0.33333333333333331</v>
      </c>
      <c r="E12">
        <v>135.85</v>
      </c>
      <c r="F12">
        <v>24.08</v>
      </c>
      <c r="G12">
        <v>7.2</v>
      </c>
      <c r="H12">
        <v>53.73</v>
      </c>
      <c r="L12" s="2"/>
    </row>
    <row r="13" spans="2:12" x14ac:dyDescent="0.25">
      <c r="B13" s="7">
        <v>10</v>
      </c>
      <c r="C13" s="2">
        <v>0.375</v>
      </c>
      <c r="E13">
        <v>118.03</v>
      </c>
      <c r="F13">
        <v>24.04</v>
      </c>
      <c r="G13">
        <v>6</v>
      </c>
      <c r="H13">
        <v>53.16</v>
      </c>
      <c r="L13" s="2"/>
    </row>
    <row r="14" spans="2:12" x14ac:dyDescent="0.25">
      <c r="B14" s="7">
        <v>11</v>
      </c>
      <c r="C14" s="2">
        <v>0.41666666666666669</v>
      </c>
      <c r="E14">
        <v>150.22999999999999</v>
      </c>
      <c r="F14">
        <v>10.79</v>
      </c>
      <c r="G14">
        <v>6.16</v>
      </c>
      <c r="H14">
        <v>63.89</v>
      </c>
      <c r="L14" s="2"/>
    </row>
    <row r="15" spans="2:12" x14ac:dyDescent="0.25">
      <c r="B15" s="7">
        <v>12</v>
      </c>
      <c r="C15" s="2">
        <v>0.45833333333333331</v>
      </c>
      <c r="E15">
        <v>115.19</v>
      </c>
      <c r="F15">
        <v>8.43</v>
      </c>
      <c r="G15">
        <v>6</v>
      </c>
      <c r="H15">
        <v>61.2</v>
      </c>
      <c r="L15" s="2"/>
    </row>
    <row r="16" spans="2:12" x14ac:dyDescent="0.25">
      <c r="B16" s="7">
        <v>13</v>
      </c>
      <c r="C16" s="2">
        <v>0.5</v>
      </c>
      <c r="E16">
        <v>119.9</v>
      </c>
      <c r="F16">
        <v>6.52</v>
      </c>
      <c r="G16">
        <v>4.95</v>
      </c>
      <c r="H16">
        <v>58.71</v>
      </c>
      <c r="L16" s="2"/>
    </row>
    <row r="17" spans="2:12" x14ac:dyDescent="0.25">
      <c r="B17" s="7">
        <v>14</v>
      </c>
      <c r="C17" s="2">
        <v>0.54166666666666663</v>
      </c>
      <c r="E17">
        <v>105.14</v>
      </c>
      <c r="F17">
        <v>9.11</v>
      </c>
      <c r="G17">
        <v>5.97</v>
      </c>
      <c r="H17">
        <v>57.22</v>
      </c>
      <c r="L17" s="2"/>
    </row>
    <row r="18" spans="2:12" x14ac:dyDescent="0.25">
      <c r="B18" s="7">
        <v>15</v>
      </c>
      <c r="C18" s="2">
        <v>0.58333333333333337</v>
      </c>
      <c r="E18">
        <v>95.06</v>
      </c>
      <c r="F18">
        <v>6.33</v>
      </c>
      <c r="G18">
        <v>5.93</v>
      </c>
      <c r="H18">
        <v>52.36</v>
      </c>
      <c r="L18" s="2"/>
    </row>
    <row r="19" spans="2:12" x14ac:dyDescent="0.25">
      <c r="B19" s="7">
        <v>16</v>
      </c>
      <c r="C19" s="2">
        <v>0.625</v>
      </c>
      <c r="E19">
        <v>95.47</v>
      </c>
      <c r="F19">
        <v>8.25</v>
      </c>
      <c r="G19">
        <v>7.06</v>
      </c>
      <c r="H19">
        <v>54.02</v>
      </c>
      <c r="L19" s="2"/>
    </row>
    <row r="20" spans="2:12" x14ac:dyDescent="0.25">
      <c r="B20" s="7">
        <v>17</v>
      </c>
      <c r="C20" s="2">
        <v>0.66666666666666663</v>
      </c>
      <c r="E20">
        <v>108.47</v>
      </c>
      <c r="F20">
        <v>9.33</v>
      </c>
      <c r="G20">
        <v>7.12</v>
      </c>
      <c r="H20">
        <v>55.6</v>
      </c>
      <c r="L20" s="2"/>
    </row>
    <row r="21" spans="2:12" x14ac:dyDescent="0.25">
      <c r="B21" s="7">
        <v>18</v>
      </c>
      <c r="C21" s="2">
        <v>0.70833333333333337</v>
      </c>
      <c r="E21">
        <v>103.23</v>
      </c>
      <c r="F21">
        <v>10.87</v>
      </c>
      <c r="G21">
        <v>7.1</v>
      </c>
      <c r="H21">
        <v>61.59</v>
      </c>
      <c r="L21" s="2"/>
    </row>
    <row r="22" spans="2:12" x14ac:dyDescent="0.25">
      <c r="B22" s="7">
        <v>19</v>
      </c>
      <c r="C22" s="2">
        <v>0.75</v>
      </c>
      <c r="E22">
        <v>130.84</v>
      </c>
      <c r="F22">
        <v>24.9</v>
      </c>
      <c r="G22">
        <v>8.39</v>
      </c>
      <c r="H22">
        <v>53.25</v>
      </c>
      <c r="L22" s="2"/>
    </row>
    <row r="23" spans="2:12" x14ac:dyDescent="0.25">
      <c r="B23" s="7">
        <v>20</v>
      </c>
      <c r="C23" s="2">
        <v>0.79166666666666663</v>
      </c>
      <c r="E23">
        <v>158.08000000000001</v>
      </c>
      <c r="F23">
        <v>26.04</v>
      </c>
      <c r="G23">
        <v>6.23</v>
      </c>
      <c r="H23">
        <v>60.77</v>
      </c>
      <c r="L23" s="2"/>
    </row>
    <row r="24" spans="2:12" x14ac:dyDescent="0.25">
      <c r="B24" s="7">
        <v>21</v>
      </c>
      <c r="C24" s="2">
        <v>0.83333333333333337</v>
      </c>
      <c r="E24">
        <v>172.3</v>
      </c>
      <c r="F24">
        <v>26.89</v>
      </c>
      <c r="G24">
        <v>10.78</v>
      </c>
      <c r="H24">
        <v>68.010000000000005</v>
      </c>
      <c r="L24" s="2"/>
    </row>
    <row r="25" spans="2:12" x14ac:dyDescent="0.25">
      <c r="B25" s="7">
        <v>22</v>
      </c>
      <c r="C25" s="2">
        <v>0.875</v>
      </c>
      <c r="E25">
        <v>179.97</v>
      </c>
      <c r="F25">
        <v>28.29</v>
      </c>
      <c r="G25">
        <v>9.67</v>
      </c>
      <c r="H25">
        <v>76.22</v>
      </c>
      <c r="L25" s="2"/>
    </row>
    <row r="26" spans="2:12" x14ac:dyDescent="0.25">
      <c r="B26" s="7">
        <v>23</v>
      </c>
      <c r="C26" s="2">
        <v>0.91666666666666663</v>
      </c>
      <c r="E26">
        <v>155.22999999999999</v>
      </c>
      <c r="F26">
        <v>25.8</v>
      </c>
      <c r="G26">
        <v>7.32</v>
      </c>
      <c r="H26">
        <v>71.02</v>
      </c>
      <c r="L26" s="2"/>
    </row>
    <row r="27" spans="2:12" x14ac:dyDescent="0.25">
      <c r="B27" s="7">
        <v>24</v>
      </c>
      <c r="C27" s="2">
        <v>0.95833333333333337</v>
      </c>
      <c r="E27">
        <v>79.23</v>
      </c>
      <c r="F27">
        <v>22.88</v>
      </c>
      <c r="G27">
        <v>7.01</v>
      </c>
      <c r="H27">
        <v>53.52</v>
      </c>
      <c r="L27" s="2"/>
    </row>
    <row r="28" spans="2:12" x14ac:dyDescent="0.25">
      <c r="B28" s="7">
        <v>25</v>
      </c>
      <c r="C28" s="2">
        <v>1</v>
      </c>
      <c r="E28">
        <v>40.130000000000003</v>
      </c>
      <c r="F28">
        <v>0</v>
      </c>
      <c r="G28">
        <v>3.57</v>
      </c>
      <c r="H28">
        <v>48.26</v>
      </c>
      <c r="L28" s="2"/>
    </row>
    <row r="29" spans="2:12" x14ac:dyDescent="0.25">
      <c r="B29" s="7">
        <v>26</v>
      </c>
      <c r="C29" s="2">
        <v>1.0416666666666701</v>
      </c>
      <c r="E29">
        <v>7.42</v>
      </c>
      <c r="F29">
        <v>0</v>
      </c>
      <c r="G29">
        <v>2.35</v>
      </c>
      <c r="H29">
        <v>35.130000000000003</v>
      </c>
      <c r="L29" s="2"/>
    </row>
    <row r="30" spans="2:12" x14ac:dyDescent="0.25">
      <c r="B30" s="7">
        <v>27</v>
      </c>
      <c r="C30" s="2">
        <v>1.0833333333333299</v>
      </c>
      <c r="E30">
        <v>7.93</v>
      </c>
      <c r="F30">
        <v>0</v>
      </c>
      <c r="G30">
        <v>1.24</v>
      </c>
      <c r="H30">
        <v>27.25</v>
      </c>
      <c r="L30" s="2"/>
    </row>
    <row r="31" spans="2:12" x14ac:dyDescent="0.25">
      <c r="B31" s="7">
        <v>28</v>
      </c>
      <c r="C31" s="2">
        <v>1.125</v>
      </c>
      <c r="E31">
        <v>0.3</v>
      </c>
      <c r="F31">
        <v>0</v>
      </c>
      <c r="G31">
        <v>2.34</v>
      </c>
      <c r="H31">
        <v>27.93</v>
      </c>
      <c r="L31" s="2"/>
    </row>
    <row r="32" spans="2:12" x14ac:dyDescent="0.25">
      <c r="B32" s="7">
        <v>29</v>
      </c>
      <c r="C32" s="2">
        <v>1.1666666666666701</v>
      </c>
      <c r="E32">
        <v>-2.75</v>
      </c>
      <c r="F32">
        <v>0</v>
      </c>
      <c r="G32">
        <v>1.22</v>
      </c>
      <c r="H32">
        <v>27.53</v>
      </c>
      <c r="L32" s="3"/>
    </row>
    <row r="33" spans="2:12" x14ac:dyDescent="0.25">
      <c r="B33" s="7">
        <v>30</v>
      </c>
      <c r="C33" s="2">
        <v>1.2083333333333299</v>
      </c>
      <c r="E33">
        <v>14.33</v>
      </c>
      <c r="F33">
        <v>0</v>
      </c>
      <c r="G33">
        <v>1.29</v>
      </c>
      <c r="H33">
        <v>29.75</v>
      </c>
      <c r="L33" s="3"/>
    </row>
    <row r="34" spans="2:12" x14ac:dyDescent="0.25">
      <c r="B34" s="7">
        <v>31</v>
      </c>
      <c r="C34" s="2">
        <v>1.25</v>
      </c>
      <c r="E34">
        <v>85.59</v>
      </c>
      <c r="F34">
        <v>24.36</v>
      </c>
      <c r="G34">
        <v>7.18</v>
      </c>
      <c r="H34">
        <v>34.590000000000003</v>
      </c>
      <c r="L34" s="3"/>
    </row>
    <row r="35" spans="2:12" x14ac:dyDescent="0.25">
      <c r="B35" s="7">
        <v>32</v>
      </c>
      <c r="C35" s="2">
        <v>1.2916666666666701</v>
      </c>
      <c r="E35">
        <v>181.67</v>
      </c>
      <c r="F35">
        <v>28.89</v>
      </c>
      <c r="G35">
        <v>8.6199999999999992</v>
      </c>
      <c r="H35">
        <v>71.459999999999994</v>
      </c>
      <c r="L35" s="3"/>
    </row>
    <row r="36" spans="2:12" x14ac:dyDescent="0.25">
      <c r="B36" s="7">
        <v>33</v>
      </c>
      <c r="C36" s="2">
        <v>1.3333333333333299</v>
      </c>
      <c r="E36">
        <v>147.72</v>
      </c>
      <c r="F36">
        <v>24.1</v>
      </c>
      <c r="G36">
        <v>7.28</v>
      </c>
      <c r="H36">
        <v>58</v>
      </c>
      <c r="L36" s="3"/>
    </row>
    <row r="37" spans="2:12" x14ac:dyDescent="0.25">
      <c r="B37" s="7">
        <v>34</v>
      </c>
      <c r="C37" s="2">
        <v>1.375</v>
      </c>
      <c r="E37">
        <v>145.71</v>
      </c>
      <c r="F37">
        <v>24.01</v>
      </c>
      <c r="G37">
        <v>7.27</v>
      </c>
      <c r="H37">
        <v>54.31</v>
      </c>
      <c r="L37" s="3"/>
    </row>
    <row r="38" spans="2:12" x14ac:dyDescent="0.25">
      <c r="B38" s="7">
        <v>35</v>
      </c>
      <c r="C38" s="2">
        <v>1.4166666666666701</v>
      </c>
      <c r="E38">
        <v>118.9</v>
      </c>
      <c r="F38">
        <v>10.79</v>
      </c>
      <c r="G38">
        <v>5.98</v>
      </c>
      <c r="H38">
        <v>62.92</v>
      </c>
      <c r="L38" s="3"/>
    </row>
    <row r="39" spans="2:12" x14ac:dyDescent="0.25">
      <c r="B39" s="7">
        <v>36</v>
      </c>
      <c r="C39" s="2">
        <v>1.4583333333333299</v>
      </c>
      <c r="E39">
        <v>130.44999999999999</v>
      </c>
      <c r="F39">
        <v>10.34</v>
      </c>
      <c r="G39">
        <v>6.11</v>
      </c>
      <c r="H39">
        <v>65.400000000000006</v>
      </c>
      <c r="L39" s="3"/>
    </row>
    <row r="40" spans="2:12" x14ac:dyDescent="0.25">
      <c r="B40" s="7">
        <v>37</v>
      </c>
      <c r="C40" s="2">
        <v>1.5</v>
      </c>
      <c r="E40">
        <v>124.62</v>
      </c>
      <c r="F40">
        <v>7.04</v>
      </c>
      <c r="G40">
        <v>3.82</v>
      </c>
      <c r="H40">
        <v>59.77</v>
      </c>
      <c r="L40" s="3"/>
    </row>
    <row r="41" spans="2:12" x14ac:dyDescent="0.25">
      <c r="B41" s="7">
        <v>38</v>
      </c>
      <c r="C41" s="2">
        <v>1.5416666666666701</v>
      </c>
      <c r="E41">
        <v>97.51</v>
      </c>
      <c r="F41">
        <v>7.64</v>
      </c>
      <c r="G41">
        <v>5.93</v>
      </c>
      <c r="H41">
        <v>53.95</v>
      </c>
      <c r="L41" s="3"/>
    </row>
    <row r="42" spans="2:12" x14ac:dyDescent="0.25">
      <c r="B42" s="7">
        <v>39</v>
      </c>
      <c r="C42" s="2">
        <v>1.5833333333333299</v>
      </c>
      <c r="E42">
        <v>91.43</v>
      </c>
      <c r="F42">
        <v>7.03</v>
      </c>
      <c r="G42">
        <v>7.07</v>
      </c>
      <c r="H42">
        <v>54.83</v>
      </c>
      <c r="L42" s="3"/>
    </row>
    <row r="43" spans="2:12" x14ac:dyDescent="0.25">
      <c r="B43" s="7">
        <v>40</v>
      </c>
      <c r="C43" s="2">
        <v>1.625</v>
      </c>
      <c r="E43">
        <v>107.79</v>
      </c>
      <c r="F43">
        <v>8.25</v>
      </c>
      <c r="G43">
        <v>4.8899999999999997</v>
      </c>
      <c r="H43">
        <v>51.75</v>
      </c>
      <c r="L43" s="3"/>
    </row>
    <row r="44" spans="2:12" x14ac:dyDescent="0.25">
      <c r="B44" s="7">
        <v>41</v>
      </c>
      <c r="C44" s="2">
        <v>1.6666666666666701</v>
      </c>
      <c r="E44">
        <v>95.52</v>
      </c>
      <c r="F44">
        <v>8.99</v>
      </c>
      <c r="G44">
        <v>5.95</v>
      </c>
      <c r="H44">
        <v>59.21</v>
      </c>
      <c r="L44" s="3"/>
    </row>
    <row r="45" spans="2:12" x14ac:dyDescent="0.25">
      <c r="B45" s="7">
        <v>42</v>
      </c>
      <c r="C45" s="2">
        <v>1.7083333333333299</v>
      </c>
      <c r="E45">
        <v>116</v>
      </c>
      <c r="F45">
        <v>10.87</v>
      </c>
      <c r="G45">
        <v>7.18</v>
      </c>
      <c r="H45">
        <v>63.25</v>
      </c>
      <c r="L45" s="3"/>
    </row>
    <row r="46" spans="2:12" x14ac:dyDescent="0.25">
      <c r="B46" s="7">
        <v>43</v>
      </c>
      <c r="C46" s="2">
        <v>1.75</v>
      </c>
      <c r="E46">
        <v>135.44</v>
      </c>
      <c r="F46">
        <v>25.4</v>
      </c>
      <c r="G46">
        <v>7.27</v>
      </c>
      <c r="H46">
        <v>54.79</v>
      </c>
      <c r="L46" s="3"/>
    </row>
    <row r="47" spans="2:12" x14ac:dyDescent="0.25">
      <c r="B47" s="7">
        <v>44</v>
      </c>
      <c r="C47" s="2">
        <v>1.7916666666666701</v>
      </c>
      <c r="E47">
        <v>147.52000000000001</v>
      </c>
      <c r="F47">
        <v>25.47</v>
      </c>
      <c r="G47">
        <v>8.41</v>
      </c>
      <c r="H47">
        <v>61.01</v>
      </c>
      <c r="L47" s="3"/>
    </row>
    <row r="48" spans="2:12" x14ac:dyDescent="0.25">
      <c r="B48" s="7">
        <v>45</v>
      </c>
      <c r="C48" s="2">
        <v>1.8333333333333299</v>
      </c>
      <c r="E48">
        <v>178.75</v>
      </c>
      <c r="F48">
        <v>28.26</v>
      </c>
      <c r="G48">
        <v>9.69</v>
      </c>
      <c r="H48">
        <v>75.3</v>
      </c>
      <c r="L48" s="3"/>
    </row>
    <row r="49" spans="2:12" x14ac:dyDescent="0.25">
      <c r="B49" s="7">
        <v>46</v>
      </c>
      <c r="C49" s="2">
        <v>1.875</v>
      </c>
      <c r="E49">
        <v>188.25</v>
      </c>
      <c r="F49">
        <v>28.02</v>
      </c>
      <c r="G49">
        <v>11.96</v>
      </c>
      <c r="H49">
        <v>82.33</v>
      </c>
      <c r="L49" s="3"/>
    </row>
    <row r="50" spans="2:12" x14ac:dyDescent="0.25">
      <c r="B50" s="7">
        <v>47</v>
      </c>
      <c r="C50" s="2">
        <v>1.9166666666666701</v>
      </c>
      <c r="E50">
        <v>141.47</v>
      </c>
      <c r="F50">
        <v>24.57</v>
      </c>
      <c r="G50">
        <v>7.28</v>
      </c>
      <c r="H50">
        <v>71.209999999999994</v>
      </c>
      <c r="L50" s="3"/>
    </row>
    <row r="51" spans="2:12" x14ac:dyDescent="0.25">
      <c r="B51" s="7">
        <v>48</v>
      </c>
      <c r="C51" s="2">
        <v>1.9583333333333299</v>
      </c>
      <c r="E51">
        <v>88.44</v>
      </c>
      <c r="F51">
        <v>22.51</v>
      </c>
      <c r="G51">
        <v>7.07</v>
      </c>
      <c r="H51">
        <v>46.69</v>
      </c>
      <c r="L51" s="3"/>
    </row>
    <row r="52" spans="2:12" x14ac:dyDescent="0.25">
      <c r="B52" s="7"/>
      <c r="D52" s="1">
        <f>SUM(D4:D51)</f>
        <v>0</v>
      </c>
      <c r="E52" s="1">
        <f>SUM(E4:E51)</f>
        <v>4738.6899999999996</v>
      </c>
      <c r="F52" s="1">
        <f>SUM(F4:F51)</f>
        <v>651.94000000000005</v>
      </c>
      <c r="G52" s="1">
        <f>SUM(G4:G51)</f>
        <v>279.32</v>
      </c>
      <c r="H52" s="1">
        <f>SUM(H4:H51)</f>
        <v>2523.3200000000006</v>
      </c>
      <c r="L52" s="3"/>
    </row>
    <row r="53" spans="2:12" x14ac:dyDescent="0.25">
      <c r="B53" s="7"/>
      <c r="D53" s="6">
        <f t="shared" ref="D53:G53" si="0">D52/2</f>
        <v>0</v>
      </c>
      <c r="E53" s="6">
        <f t="shared" si="0"/>
        <v>2369.3449999999998</v>
      </c>
      <c r="F53" s="6">
        <f t="shared" si="0"/>
        <v>325.97000000000003</v>
      </c>
      <c r="G53" s="6">
        <f t="shared" si="0"/>
        <v>139.66</v>
      </c>
      <c r="H53" s="6">
        <f>H52/2</f>
        <v>1261.6600000000003</v>
      </c>
      <c r="I53" s="6">
        <f>SUM(D53:H53)</f>
        <v>4096.6350000000002</v>
      </c>
      <c r="L53" s="3"/>
    </row>
    <row r="54" spans="2:12" x14ac:dyDescent="0.25">
      <c r="G54" t="s">
        <v>12</v>
      </c>
      <c r="L54" s="3"/>
    </row>
    <row r="55" spans="2:12" x14ac:dyDescent="0.25">
      <c r="H55" t="s">
        <v>67</v>
      </c>
      <c r="I55" s="6">
        <f>G53+H53</f>
        <v>1401.3200000000004</v>
      </c>
      <c r="L55" s="3"/>
    </row>
    <row r="58" spans="2:12" x14ac:dyDescent="0.25">
      <c r="B58" s="7"/>
      <c r="C58" s="1" t="s">
        <v>5</v>
      </c>
      <c r="G58" s="8" t="s">
        <v>125</v>
      </c>
    </row>
    <row r="59" spans="2:12" ht="27.6" x14ac:dyDescent="0.25">
      <c r="B59" s="7"/>
      <c r="D59" s="4" t="s">
        <v>1</v>
      </c>
      <c r="E59" s="4" t="s">
        <v>2</v>
      </c>
      <c r="F59" s="4" t="s">
        <v>3</v>
      </c>
      <c r="G59" s="4" t="s">
        <v>4</v>
      </c>
      <c r="H59" s="4" t="s">
        <v>68</v>
      </c>
      <c r="I59" s="18" t="s">
        <v>69</v>
      </c>
    </row>
    <row r="60" spans="2:12" x14ac:dyDescent="0.25">
      <c r="B60" s="7">
        <v>1</v>
      </c>
      <c r="C60" s="2">
        <v>0</v>
      </c>
      <c r="D60">
        <v>35.85</v>
      </c>
      <c r="E60">
        <v>47.31</v>
      </c>
      <c r="F60">
        <v>0</v>
      </c>
      <c r="G60">
        <v>5.31</v>
      </c>
      <c r="H60">
        <v>42.65</v>
      </c>
      <c r="I60">
        <v>61.54</v>
      </c>
    </row>
    <row r="61" spans="2:12" x14ac:dyDescent="0.25">
      <c r="B61" s="7">
        <v>2</v>
      </c>
      <c r="C61" s="2">
        <v>4.1666666666666664E-2</v>
      </c>
      <c r="D61">
        <v>24.64</v>
      </c>
      <c r="E61">
        <v>8.7799999999999994</v>
      </c>
      <c r="F61">
        <v>0</v>
      </c>
      <c r="G61">
        <v>3.5</v>
      </c>
      <c r="H61">
        <v>41.27</v>
      </c>
      <c r="I61">
        <v>48.14</v>
      </c>
    </row>
    <row r="62" spans="2:12" x14ac:dyDescent="0.25">
      <c r="B62" s="7">
        <v>3</v>
      </c>
      <c r="C62" s="2">
        <v>8.3333333333333329E-2</v>
      </c>
      <c r="D62">
        <v>30.14</v>
      </c>
      <c r="E62">
        <v>8.19</v>
      </c>
      <c r="F62">
        <v>0</v>
      </c>
      <c r="G62">
        <v>1.82</v>
      </c>
      <c r="H62">
        <v>41.99</v>
      </c>
      <c r="I62">
        <v>32.86</v>
      </c>
    </row>
    <row r="63" spans="2:12" x14ac:dyDescent="0.25">
      <c r="B63" s="7">
        <v>4</v>
      </c>
      <c r="C63" s="2">
        <v>0.125</v>
      </c>
      <c r="D63">
        <v>25.65</v>
      </c>
      <c r="E63">
        <v>4.5</v>
      </c>
      <c r="F63">
        <v>0</v>
      </c>
      <c r="G63">
        <v>1.8</v>
      </c>
      <c r="H63">
        <v>41.41</v>
      </c>
      <c r="I63">
        <v>31.38</v>
      </c>
    </row>
    <row r="64" spans="2:12" x14ac:dyDescent="0.25">
      <c r="B64" s="7">
        <v>5</v>
      </c>
      <c r="C64" s="2">
        <v>0.16666666666666666</v>
      </c>
      <c r="D64">
        <v>26.48</v>
      </c>
      <c r="E64">
        <v>-4.1500000000000004</v>
      </c>
      <c r="F64">
        <v>0</v>
      </c>
      <c r="G64">
        <v>1.77</v>
      </c>
      <c r="H64">
        <v>41.56</v>
      </c>
      <c r="I64">
        <v>29.27</v>
      </c>
      <c r="L64" s="2"/>
    </row>
    <row r="65" spans="2:12" x14ac:dyDescent="0.25">
      <c r="B65" s="7">
        <v>6</v>
      </c>
      <c r="C65" s="2">
        <v>0.20833333333333334</v>
      </c>
      <c r="D65">
        <v>29.32</v>
      </c>
      <c r="E65">
        <v>11.05</v>
      </c>
      <c r="F65">
        <v>0</v>
      </c>
      <c r="G65">
        <v>1.83</v>
      </c>
      <c r="H65">
        <v>41.87</v>
      </c>
      <c r="I65">
        <v>28.5</v>
      </c>
      <c r="L65" s="2"/>
    </row>
    <row r="66" spans="2:12" x14ac:dyDescent="0.25">
      <c r="B66" s="7">
        <v>7</v>
      </c>
      <c r="C66" s="2">
        <v>0.25</v>
      </c>
      <c r="D66">
        <v>43.04</v>
      </c>
      <c r="E66">
        <v>71.42</v>
      </c>
      <c r="F66">
        <v>21.26</v>
      </c>
      <c r="G66">
        <v>8.8800000000000008</v>
      </c>
      <c r="H66">
        <v>39.57</v>
      </c>
      <c r="I66">
        <v>44.86</v>
      </c>
      <c r="L66" s="2"/>
    </row>
    <row r="67" spans="2:12" x14ac:dyDescent="0.25">
      <c r="B67" s="7">
        <v>8</v>
      </c>
      <c r="C67" s="2">
        <v>0.29166666666666669</v>
      </c>
      <c r="D67">
        <v>70.03</v>
      </c>
      <c r="E67">
        <v>179.23</v>
      </c>
      <c r="F67">
        <v>26.34</v>
      </c>
      <c r="G67">
        <v>12.67</v>
      </c>
      <c r="H67">
        <v>42.53</v>
      </c>
      <c r="I67">
        <v>80.94</v>
      </c>
      <c r="L67" s="2"/>
    </row>
    <row r="68" spans="2:12" x14ac:dyDescent="0.25">
      <c r="B68" s="7">
        <v>9</v>
      </c>
      <c r="C68" s="2">
        <v>0.33333333333333331</v>
      </c>
      <c r="D68">
        <v>45.57</v>
      </c>
      <c r="E68">
        <v>135.85</v>
      </c>
      <c r="F68">
        <v>21.53</v>
      </c>
      <c r="G68">
        <v>10.66</v>
      </c>
      <c r="H68">
        <v>39.72</v>
      </c>
      <c r="I68">
        <v>92.79</v>
      </c>
      <c r="L68" s="2"/>
    </row>
    <row r="69" spans="2:12" x14ac:dyDescent="0.25">
      <c r="B69" s="7">
        <v>10</v>
      </c>
      <c r="C69" s="2">
        <v>0.375</v>
      </c>
      <c r="D69">
        <v>44.58</v>
      </c>
      <c r="E69">
        <v>118.03</v>
      </c>
      <c r="F69">
        <v>21.45</v>
      </c>
      <c r="G69">
        <v>8.89</v>
      </c>
      <c r="H69">
        <v>39.67</v>
      </c>
      <c r="I69">
        <v>88.42</v>
      </c>
      <c r="L69" s="2"/>
    </row>
    <row r="70" spans="2:12" x14ac:dyDescent="0.25">
      <c r="B70" s="7">
        <v>11</v>
      </c>
      <c r="C70" s="2">
        <v>0.41666666666666669</v>
      </c>
      <c r="D70">
        <v>53.77</v>
      </c>
      <c r="E70">
        <v>150.22999999999999</v>
      </c>
      <c r="F70">
        <v>10.61</v>
      </c>
      <c r="G70">
        <v>9.0500000000000007</v>
      </c>
      <c r="H70">
        <v>43.14</v>
      </c>
      <c r="I70">
        <v>85.83</v>
      </c>
      <c r="L70" s="2"/>
    </row>
    <row r="71" spans="2:12" x14ac:dyDescent="0.25">
      <c r="B71" s="7">
        <v>12</v>
      </c>
      <c r="C71" s="2">
        <v>0.45833333333333331</v>
      </c>
      <c r="D71">
        <v>46.59</v>
      </c>
      <c r="E71">
        <v>115.19</v>
      </c>
      <c r="F71">
        <v>8.8800000000000008</v>
      </c>
      <c r="G71">
        <v>8.8800000000000008</v>
      </c>
      <c r="H71">
        <v>42.56</v>
      </c>
      <c r="I71">
        <v>83.96</v>
      </c>
      <c r="L71" s="2"/>
    </row>
    <row r="72" spans="2:12" x14ac:dyDescent="0.25">
      <c r="B72" s="7">
        <v>13</v>
      </c>
      <c r="C72" s="2">
        <v>0.5</v>
      </c>
      <c r="D72">
        <v>43.11</v>
      </c>
      <c r="E72">
        <v>119.9</v>
      </c>
      <c r="F72">
        <v>7.68</v>
      </c>
      <c r="G72">
        <v>7.26</v>
      </c>
      <c r="H72">
        <v>42.18</v>
      </c>
      <c r="I72">
        <v>81.510000000000005</v>
      </c>
      <c r="L72" s="2"/>
    </row>
    <row r="73" spans="2:12" x14ac:dyDescent="0.25">
      <c r="B73" s="7">
        <v>14</v>
      </c>
      <c r="C73" s="2">
        <v>0.54166666666666663</v>
      </c>
      <c r="D73">
        <v>47.76</v>
      </c>
      <c r="E73">
        <v>105.14</v>
      </c>
      <c r="F73">
        <v>9.31</v>
      </c>
      <c r="G73">
        <v>8.86</v>
      </c>
      <c r="H73">
        <v>42.7</v>
      </c>
      <c r="I73">
        <v>74.36</v>
      </c>
      <c r="L73" s="2"/>
    </row>
    <row r="74" spans="2:12" x14ac:dyDescent="0.25">
      <c r="B74" s="7">
        <v>15</v>
      </c>
      <c r="C74" s="2">
        <v>0.58333333333333337</v>
      </c>
      <c r="D74">
        <v>41.35</v>
      </c>
      <c r="E74">
        <v>95.06</v>
      </c>
      <c r="F74">
        <v>7.47</v>
      </c>
      <c r="G74">
        <v>8.82</v>
      </c>
      <c r="H74">
        <v>42.11</v>
      </c>
      <c r="I74">
        <v>71.569999999999993</v>
      </c>
      <c r="L74" s="2"/>
    </row>
    <row r="75" spans="2:12" x14ac:dyDescent="0.25">
      <c r="B75" s="7">
        <v>16</v>
      </c>
      <c r="C75" s="2">
        <v>0.625</v>
      </c>
      <c r="D75">
        <v>45.44</v>
      </c>
      <c r="E75">
        <v>95.47</v>
      </c>
      <c r="F75">
        <v>8.7100000000000009</v>
      </c>
      <c r="G75">
        <v>10.52</v>
      </c>
      <c r="H75">
        <v>42.5</v>
      </c>
      <c r="I75">
        <v>70.099999999999994</v>
      </c>
      <c r="L75" s="2"/>
    </row>
    <row r="76" spans="2:12" x14ac:dyDescent="0.25">
      <c r="B76" s="7">
        <v>17</v>
      </c>
      <c r="C76" s="2">
        <v>0.66666666666666663</v>
      </c>
      <c r="D76">
        <v>48.48</v>
      </c>
      <c r="E76">
        <v>108.47</v>
      </c>
      <c r="F76">
        <v>9.48</v>
      </c>
      <c r="G76">
        <v>10.58</v>
      </c>
      <c r="H76">
        <v>42.76</v>
      </c>
      <c r="I76">
        <v>71.34</v>
      </c>
      <c r="L76" s="2"/>
    </row>
    <row r="77" spans="2:12" x14ac:dyDescent="0.25">
      <c r="B77" s="7">
        <v>18</v>
      </c>
      <c r="C77" s="2">
        <v>0.70833333333333337</v>
      </c>
      <c r="D77">
        <v>51.83</v>
      </c>
      <c r="E77">
        <v>103.23</v>
      </c>
      <c r="F77">
        <v>10.5</v>
      </c>
      <c r="G77">
        <v>10.56</v>
      </c>
      <c r="H77">
        <v>43.11</v>
      </c>
      <c r="I77">
        <v>76.45</v>
      </c>
      <c r="L77" s="2"/>
    </row>
    <row r="78" spans="2:12" x14ac:dyDescent="0.25">
      <c r="B78" s="7">
        <v>19</v>
      </c>
      <c r="C78" s="2">
        <v>0.75</v>
      </c>
      <c r="D78">
        <v>50.29</v>
      </c>
      <c r="E78">
        <v>130.84</v>
      </c>
      <c r="F78">
        <v>22.48</v>
      </c>
      <c r="G78">
        <v>12.42</v>
      </c>
      <c r="H78">
        <v>40.26</v>
      </c>
      <c r="I78">
        <v>78.2</v>
      </c>
      <c r="L78" s="2"/>
    </row>
    <row r="79" spans="2:12" x14ac:dyDescent="0.25">
      <c r="B79" s="7">
        <v>20</v>
      </c>
      <c r="C79" s="2">
        <v>0.79166666666666663</v>
      </c>
      <c r="D79">
        <v>56.89</v>
      </c>
      <c r="E79">
        <v>158.08000000000001</v>
      </c>
      <c r="F79">
        <v>23.69</v>
      </c>
      <c r="G79">
        <v>9.11</v>
      </c>
      <c r="H79">
        <v>40.950000000000003</v>
      </c>
      <c r="I79">
        <v>87.92</v>
      </c>
      <c r="L79" s="2"/>
    </row>
    <row r="80" spans="2:12" x14ac:dyDescent="0.25">
      <c r="B80" s="7">
        <v>21</v>
      </c>
      <c r="C80" s="2">
        <v>0.83333333333333337</v>
      </c>
      <c r="D80">
        <v>61.32</v>
      </c>
      <c r="E80">
        <v>172.3</v>
      </c>
      <c r="F80">
        <v>24.52</v>
      </c>
      <c r="G80">
        <v>15.98</v>
      </c>
      <c r="H80">
        <v>41.44</v>
      </c>
      <c r="I80">
        <v>96.75</v>
      </c>
      <c r="L80" s="2"/>
    </row>
    <row r="81" spans="2:12" x14ac:dyDescent="0.25">
      <c r="B81" s="7">
        <v>22</v>
      </c>
      <c r="C81" s="2">
        <v>0.875</v>
      </c>
      <c r="D81">
        <v>67.17</v>
      </c>
      <c r="E81">
        <v>179.97</v>
      </c>
      <c r="F81">
        <v>25.76</v>
      </c>
      <c r="G81">
        <v>14.28</v>
      </c>
      <c r="H81">
        <v>42.18</v>
      </c>
      <c r="I81">
        <v>105.85</v>
      </c>
      <c r="L81" s="2"/>
    </row>
    <row r="82" spans="2:12" x14ac:dyDescent="0.25">
      <c r="B82" s="7">
        <v>23</v>
      </c>
      <c r="C82" s="2">
        <v>0.91666666666666663</v>
      </c>
      <c r="D82">
        <v>55.43</v>
      </c>
      <c r="E82">
        <v>155.22999999999999</v>
      </c>
      <c r="F82">
        <v>23.44</v>
      </c>
      <c r="G82">
        <v>10.78</v>
      </c>
      <c r="H82">
        <v>40.799999999999997</v>
      </c>
      <c r="I82">
        <v>106.84</v>
      </c>
      <c r="L82" s="2"/>
    </row>
    <row r="83" spans="2:12" x14ac:dyDescent="0.25">
      <c r="B83" s="7">
        <v>24</v>
      </c>
      <c r="C83" s="2">
        <v>0.95833333333333337</v>
      </c>
      <c r="D83">
        <v>35.19</v>
      </c>
      <c r="E83">
        <v>79.23</v>
      </c>
      <c r="F83">
        <v>19.690000000000001</v>
      </c>
      <c r="G83">
        <v>10.47</v>
      </c>
      <c r="H83">
        <v>38.71</v>
      </c>
      <c r="I83">
        <v>94.26</v>
      </c>
      <c r="L83" s="2"/>
    </row>
    <row r="84" spans="2:12" x14ac:dyDescent="0.25">
      <c r="B84" s="7">
        <v>25</v>
      </c>
      <c r="C84" s="2">
        <v>1</v>
      </c>
      <c r="D84">
        <v>31.72</v>
      </c>
      <c r="E84">
        <v>40.130000000000003</v>
      </c>
      <c r="F84">
        <v>0</v>
      </c>
      <c r="G84">
        <v>5.3</v>
      </c>
      <c r="H84">
        <v>42.11</v>
      </c>
      <c r="I84">
        <v>63.15</v>
      </c>
      <c r="L84" s="2"/>
    </row>
    <row r="85" spans="2:12" x14ac:dyDescent="0.25">
      <c r="B85" s="7">
        <v>26</v>
      </c>
      <c r="C85" s="2">
        <v>1.0416666666666701</v>
      </c>
      <c r="D85">
        <v>25.08</v>
      </c>
      <c r="E85">
        <v>7.42</v>
      </c>
      <c r="F85">
        <v>0</v>
      </c>
      <c r="G85">
        <v>3.5</v>
      </c>
      <c r="H85">
        <v>41.33</v>
      </c>
      <c r="I85">
        <v>46.07</v>
      </c>
      <c r="L85" s="2"/>
    </row>
    <row r="86" spans="2:12" x14ac:dyDescent="0.25">
      <c r="B86" s="7">
        <v>27</v>
      </c>
      <c r="C86" s="2">
        <v>1.0833333333333299</v>
      </c>
      <c r="D86">
        <v>24.39</v>
      </c>
      <c r="E86">
        <v>7.93</v>
      </c>
      <c r="F86">
        <v>0</v>
      </c>
      <c r="G86">
        <v>1.81</v>
      </c>
      <c r="H86">
        <v>41.21</v>
      </c>
      <c r="I86">
        <v>33.369999999999997</v>
      </c>
      <c r="L86" s="2"/>
    </row>
    <row r="87" spans="2:12" x14ac:dyDescent="0.25">
      <c r="B87" s="7">
        <v>28</v>
      </c>
      <c r="C87" s="2">
        <v>1.125</v>
      </c>
      <c r="D87">
        <v>26.28</v>
      </c>
      <c r="E87">
        <v>0.3</v>
      </c>
      <c r="F87">
        <v>0</v>
      </c>
      <c r="G87">
        <v>3.49</v>
      </c>
      <c r="H87">
        <v>41.5</v>
      </c>
      <c r="I87">
        <v>30.98</v>
      </c>
      <c r="L87" s="2"/>
    </row>
    <row r="88" spans="2:12" x14ac:dyDescent="0.25">
      <c r="B88" s="7">
        <v>29</v>
      </c>
      <c r="C88" s="2">
        <v>1.1666666666666701</v>
      </c>
      <c r="D88">
        <v>25.55</v>
      </c>
      <c r="E88">
        <v>-2.75</v>
      </c>
      <c r="F88">
        <v>0</v>
      </c>
      <c r="G88">
        <v>1.79</v>
      </c>
      <c r="H88">
        <v>41.4</v>
      </c>
      <c r="I88">
        <v>30.51</v>
      </c>
      <c r="L88" s="3"/>
    </row>
    <row r="89" spans="2:12" x14ac:dyDescent="0.25">
      <c r="B89" s="7">
        <v>30</v>
      </c>
      <c r="C89" s="2">
        <v>1.2083333333333299</v>
      </c>
      <c r="D89">
        <v>29.27</v>
      </c>
      <c r="E89">
        <v>14.33</v>
      </c>
      <c r="F89">
        <v>0</v>
      </c>
      <c r="G89">
        <v>1.87</v>
      </c>
      <c r="H89">
        <v>41.82</v>
      </c>
      <c r="I89">
        <v>31.9</v>
      </c>
      <c r="L89" s="3"/>
    </row>
    <row r="90" spans="2:12" x14ac:dyDescent="0.25">
      <c r="B90" s="7">
        <v>31</v>
      </c>
      <c r="C90" s="2">
        <v>1.25</v>
      </c>
      <c r="D90">
        <v>46.13</v>
      </c>
      <c r="E90">
        <v>85.59</v>
      </c>
      <c r="F90">
        <v>21.83</v>
      </c>
      <c r="G90">
        <v>10.64</v>
      </c>
      <c r="H90">
        <v>39.880000000000003</v>
      </c>
      <c r="I90">
        <v>47.9</v>
      </c>
      <c r="L90" s="3"/>
    </row>
    <row r="91" spans="2:12" x14ac:dyDescent="0.25">
      <c r="B91" s="7">
        <v>32</v>
      </c>
      <c r="C91" s="2">
        <v>1.2916666666666701</v>
      </c>
      <c r="D91">
        <v>69.88</v>
      </c>
      <c r="E91">
        <v>181.67</v>
      </c>
      <c r="F91">
        <v>26.29</v>
      </c>
      <c r="G91">
        <v>12.66</v>
      </c>
      <c r="H91">
        <v>42.51</v>
      </c>
      <c r="I91">
        <v>93.38</v>
      </c>
      <c r="L91" s="3"/>
    </row>
    <row r="92" spans="2:12" x14ac:dyDescent="0.25">
      <c r="B92" s="7">
        <v>33</v>
      </c>
      <c r="C92" s="2">
        <v>1.3333333333333299</v>
      </c>
      <c r="D92">
        <v>46.48</v>
      </c>
      <c r="E92">
        <v>147.72</v>
      </c>
      <c r="F92">
        <v>21.58</v>
      </c>
      <c r="G92">
        <v>10.74</v>
      </c>
      <c r="H92">
        <v>39.75</v>
      </c>
      <c r="I92">
        <v>97.72</v>
      </c>
      <c r="L92" s="3"/>
    </row>
    <row r="93" spans="2:12" x14ac:dyDescent="0.25">
      <c r="B93" s="7">
        <v>34</v>
      </c>
      <c r="C93" s="2">
        <v>1.375</v>
      </c>
      <c r="D93">
        <v>45.91</v>
      </c>
      <c r="E93">
        <v>145.71</v>
      </c>
      <c r="F93">
        <v>21.48</v>
      </c>
      <c r="G93">
        <v>10.73</v>
      </c>
      <c r="H93">
        <v>39.69</v>
      </c>
      <c r="I93">
        <v>91.97</v>
      </c>
      <c r="L93" s="3"/>
    </row>
    <row r="94" spans="2:12" x14ac:dyDescent="0.25">
      <c r="B94" s="7">
        <v>35</v>
      </c>
      <c r="C94" s="2">
        <v>1.4166666666666701</v>
      </c>
      <c r="D94">
        <v>51.93</v>
      </c>
      <c r="E94">
        <v>118.9</v>
      </c>
      <c r="F94">
        <v>10.47</v>
      </c>
      <c r="G94">
        <v>8.86</v>
      </c>
      <c r="H94">
        <v>43.1</v>
      </c>
      <c r="I94">
        <v>84.84</v>
      </c>
      <c r="L94" s="3"/>
    </row>
    <row r="95" spans="2:12" x14ac:dyDescent="0.25">
      <c r="B95" s="7">
        <v>36</v>
      </c>
      <c r="C95" s="2">
        <v>1.4583333333333299</v>
      </c>
      <c r="D95">
        <v>51.91</v>
      </c>
      <c r="E95">
        <v>130.44999999999999</v>
      </c>
      <c r="F95">
        <v>10.24</v>
      </c>
      <c r="G95">
        <v>8.99</v>
      </c>
      <c r="H95">
        <v>43.01</v>
      </c>
      <c r="I95">
        <v>85.87</v>
      </c>
      <c r="L95" s="3"/>
    </row>
    <row r="96" spans="2:12" x14ac:dyDescent="0.25">
      <c r="B96" s="7">
        <v>37</v>
      </c>
      <c r="C96" s="2">
        <v>1.5</v>
      </c>
      <c r="D96">
        <v>44.25</v>
      </c>
      <c r="E96">
        <v>124.62</v>
      </c>
      <c r="F96">
        <v>8.01</v>
      </c>
      <c r="G96">
        <v>5.56</v>
      </c>
      <c r="H96">
        <v>42.28</v>
      </c>
      <c r="I96">
        <v>83.38</v>
      </c>
      <c r="L96" s="3"/>
    </row>
    <row r="97" spans="2:12" x14ac:dyDescent="0.25">
      <c r="B97" s="7">
        <v>38</v>
      </c>
      <c r="C97" s="2">
        <v>1.5416666666666701</v>
      </c>
      <c r="D97">
        <v>44.09</v>
      </c>
      <c r="E97">
        <v>97.51</v>
      </c>
      <c r="F97">
        <v>8.31</v>
      </c>
      <c r="G97">
        <v>8.81</v>
      </c>
      <c r="H97">
        <v>42.38</v>
      </c>
      <c r="I97">
        <v>73.03</v>
      </c>
      <c r="L97" s="3"/>
    </row>
    <row r="98" spans="2:12" x14ac:dyDescent="0.25">
      <c r="B98" s="7">
        <v>39</v>
      </c>
      <c r="C98" s="2">
        <v>1.5833333333333299</v>
      </c>
      <c r="D98">
        <v>42.77</v>
      </c>
      <c r="E98">
        <v>91.43</v>
      </c>
      <c r="F98">
        <v>7.91</v>
      </c>
      <c r="G98">
        <v>10.53</v>
      </c>
      <c r="H98">
        <v>42.25</v>
      </c>
      <c r="I98">
        <v>72.760000000000005</v>
      </c>
      <c r="L98" s="3"/>
    </row>
    <row r="99" spans="2:12" x14ac:dyDescent="0.25">
      <c r="B99" s="7">
        <v>40</v>
      </c>
      <c r="C99" s="2">
        <v>1.625</v>
      </c>
      <c r="D99">
        <v>46.17</v>
      </c>
      <c r="E99">
        <v>107.79</v>
      </c>
      <c r="F99">
        <v>8.76</v>
      </c>
      <c r="G99">
        <v>7.2</v>
      </c>
      <c r="H99">
        <v>42.52</v>
      </c>
      <c r="I99">
        <v>66.63</v>
      </c>
      <c r="L99" s="3"/>
    </row>
    <row r="100" spans="2:12" x14ac:dyDescent="0.25">
      <c r="B100" s="7">
        <v>41</v>
      </c>
      <c r="C100" s="2">
        <v>1.6666666666666701</v>
      </c>
      <c r="D100">
        <v>47.16</v>
      </c>
      <c r="E100">
        <v>95.52</v>
      </c>
      <c r="F100">
        <v>9.2100000000000009</v>
      </c>
      <c r="G100">
        <v>8.83</v>
      </c>
      <c r="H100">
        <v>42.67</v>
      </c>
      <c r="I100">
        <v>75.69</v>
      </c>
      <c r="L100" s="3"/>
    </row>
    <row r="101" spans="2:12" x14ac:dyDescent="0.25">
      <c r="B101" s="7">
        <v>42</v>
      </c>
      <c r="C101" s="2">
        <v>1.7083333333333299</v>
      </c>
      <c r="D101">
        <v>52.51</v>
      </c>
      <c r="E101">
        <v>116</v>
      </c>
      <c r="F101">
        <v>10.55</v>
      </c>
      <c r="G101">
        <v>10.64</v>
      </c>
      <c r="H101">
        <v>43.12</v>
      </c>
      <c r="I101">
        <v>78.599999999999994</v>
      </c>
      <c r="L101" s="3"/>
    </row>
    <row r="102" spans="2:12" x14ac:dyDescent="0.25">
      <c r="B102" s="7">
        <v>43</v>
      </c>
      <c r="C102" s="2">
        <v>1.75</v>
      </c>
      <c r="D102">
        <v>52.86</v>
      </c>
      <c r="E102">
        <v>135.44</v>
      </c>
      <c r="F102">
        <v>23.01</v>
      </c>
      <c r="G102">
        <v>10.73</v>
      </c>
      <c r="H102">
        <v>40.549999999999997</v>
      </c>
      <c r="I102">
        <v>78.819999999999993</v>
      </c>
      <c r="L102" s="3"/>
    </row>
    <row r="103" spans="2:12" x14ac:dyDescent="0.25">
      <c r="B103" s="7">
        <v>44</v>
      </c>
      <c r="C103" s="2">
        <v>1.7916666666666701</v>
      </c>
      <c r="D103">
        <v>53.6</v>
      </c>
      <c r="E103">
        <v>147.52000000000001</v>
      </c>
      <c r="F103">
        <v>23.1</v>
      </c>
      <c r="G103">
        <v>12.45</v>
      </c>
      <c r="H103">
        <v>40.61</v>
      </c>
      <c r="I103">
        <v>91.47</v>
      </c>
      <c r="L103" s="3"/>
    </row>
    <row r="104" spans="2:12" x14ac:dyDescent="0.25">
      <c r="B104" s="7">
        <v>45</v>
      </c>
      <c r="C104" s="2">
        <v>1.8333333333333299</v>
      </c>
      <c r="D104">
        <v>67.239999999999995</v>
      </c>
      <c r="E104">
        <v>178.75</v>
      </c>
      <c r="F104">
        <v>25.75</v>
      </c>
      <c r="G104">
        <v>14.31</v>
      </c>
      <c r="H104">
        <v>42.17</v>
      </c>
      <c r="I104">
        <v>101.68</v>
      </c>
      <c r="L104" s="3"/>
    </row>
    <row r="105" spans="2:12" x14ac:dyDescent="0.25">
      <c r="B105" s="7">
        <v>46</v>
      </c>
      <c r="C105" s="2">
        <v>1.875</v>
      </c>
      <c r="D105">
        <v>66.63</v>
      </c>
      <c r="E105">
        <v>188.25</v>
      </c>
      <c r="F105">
        <v>25.56</v>
      </c>
      <c r="G105">
        <v>17.73</v>
      </c>
      <c r="H105">
        <v>42.06</v>
      </c>
      <c r="I105">
        <v>116.51</v>
      </c>
      <c r="L105" s="3"/>
    </row>
    <row r="106" spans="2:12" x14ac:dyDescent="0.25">
      <c r="B106" s="7">
        <v>47</v>
      </c>
      <c r="C106" s="2">
        <v>1.9166666666666701</v>
      </c>
      <c r="D106">
        <v>48.79</v>
      </c>
      <c r="E106">
        <v>141.47</v>
      </c>
      <c r="F106">
        <v>22.12</v>
      </c>
      <c r="G106">
        <v>10.74</v>
      </c>
      <c r="H106">
        <v>40.049999999999997</v>
      </c>
      <c r="I106">
        <v>113.52</v>
      </c>
      <c r="L106" s="3"/>
    </row>
    <row r="107" spans="2:12" x14ac:dyDescent="0.25">
      <c r="B107" s="7">
        <v>48</v>
      </c>
      <c r="C107" s="2">
        <v>1.9583333333333299</v>
      </c>
      <c r="D107">
        <v>33.28</v>
      </c>
      <c r="E107">
        <v>88.44</v>
      </c>
      <c r="F107">
        <v>19.16</v>
      </c>
      <c r="G107">
        <v>10.53</v>
      </c>
      <c r="H107">
        <v>38.43</v>
      </c>
      <c r="I107">
        <v>87.03</v>
      </c>
      <c r="L107" s="3"/>
    </row>
    <row r="108" spans="2:12" x14ac:dyDescent="0.25">
      <c r="B108" s="7"/>
      <c r="D108" s="1">
        <f>SUM(D60:D107)</f>
        <v>2153.8000000000006</v>
      </c>
      <c r="E108" s="1">
        <f>SUM(E60:E107)</f>
        <v>4738.6899999999996</v>
      </c>
      <c r="F108" s="1">
        <f>SUM(F60:F107)</f>
        <v>606.14</v>
      </c>
      <c r="G108" s="1">
        <f>SUM(G60:G107)</f>
        <v>413.14</v>
      </c>
      <c r="H108" s="1">
        <f>(SUM(H60:H107))</f>
        <v>1994.04</v>
      </c>
      <c r="I108" s="1">
        <f>SUM(I60:I107)</f>
        <v>3500.4200000000005</v>
      </c>
      <c r="L108" s="3"/>
    </row>
    <row r="109" spans="2:12" x14ac:dyDescent="0.25">
      <c r="B109" s="7"/>
      <c r="D109" s="6">
        <f t="shared" ref="D109:G109" si="1">D108/2</f>
        <v>1076.9000000000003</v>
      </c>
      <c r="E109" s="6">
        <f t="shared" si="1"/>
        <v>2369.3449999999998</v>
      </c>
      <c r="F109" s="6">
        <f t="shared" si="1"/>
        <v>303.07</v>
      </c>
      <c r="G109" s="6">
        <f t="shared" si="1"/>
        <v>206.57</v>
      </c>
      <c r="H109" s="6">
        <f>H108/2</f>
        <v>997.02</v>
      </c>
      <c r="I109" s="6">
        <f>I108/2</f>
        <v>1750.2100000000003</v>
      </c>
      <c r="J109" s="6">
        <f>SUM(D109:I109)</f>
        <v>6703.1150000000007</v>
      </c>
      <c r="L109" s="3"/>
    </row>
    <row r="110" spans="2:12" x14ac:dyDescent="0.25">
      <c r="G110" t="s">
        <v>12</v>
      </c>
      <c r="L110" s="3"/>
    </row>
    <row r="111" spans="2:12" x14ac:dyDescent="0.25">
      <c r="H111" t="s">
        <v>67</v>
      </c>
      <c r="I111" s="6">
        <f>G109+H109+I109</f>
        <v>2953.8</v>
      </c>
      <c r="L11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KastmiseVH</vt:lpstr>
      <vt:lpstr>Lisatud tarbimised</vt:lpstr>
      <vt:lpstr>Persp_kõik koos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 Rajala-Pihl</dc:creator>
  <cp:lastModifiedBy>Raul Hansen</cp:lastModifiedBy>
  <dcterms:created xsi:type="dcterms:W3CDTF">2023-07-11T11:10:52Z</dcterms:created>
  <dcterms:modified xsi:type="dcterms:W3CDTF">2023-11-04T19:20:54Z</dcterms:modified>
</cp:coreProperties>
</file>